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36 하지재활로봇(NR20-001-32~37)\10-2 별첨 1,2\"/>
    </mc:Choice>
  </mc:AlternateContent>
  <workbookProtection lockStructure="1"/>
  <bookViews>
    <workbookView xWindow="0" yWindow="0" windowWidth="28800" windowHeight="10860" tabRatio="702"/>
  </bookViews>
  <sheets>
    <sheet name="1_문헌특성" sheetId="10" r:id="rId1"/>
    <sheet name="2_안전성" sheetId="18" r:id="rId2"/>
    <sheet name="3_결과지표_연속형" sheetId="11" r:id="rId3"/>
    <sheet name="4_비뚤림 위험평가" sheetId="17" r:id="rId4"/>
    <sheet name="진단정확도 예시" sheetId="5" state="hidden" r:id="rId5"/>
  </sheets>
  <externalReferences>
    <externalReference r:id="rId6"/>
  </externalReferences>
  <definedNames>
    <definedName name="_AMO_UniqueIdentifier" hidden="1">"'c0148110-e8b7-4f53-964e-8082728da9a0'"</definedName>
    <definedName name="_xlnm._FilterDatabase" localSheetId="0" hidden="1">'1_문헌특성'!$A$2:$AI$15</definedName>
    <definedName name="_xlnm._FilterDatabase" localSheetId="2" hidden="1">'3_결과지표_연속형'!$A$7:$AD$164</definedName>
    <definedName name="_xlnm.Print_Area" localSheetId="0">'1_문헌특성'!$A$1:$AH$10</definedName>
    <definedName name="_xlnm.Print_Area" localSheetId="2">'3_결과지표_연속형'!$A$1:$AB$8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1" l="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9" i="11"/>
  <c r="G10" i="11" l="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130" i="11"/>
  <c r="G131" i="11"/>
  <c r="G132" i="11"/>
  <c r="G133" i="11"/>
  <c r="G134" i="11"/>
  <c r="G135" i="11"/>
  <c r="G136" i="11"/>
  <c r="G137" i="11"/>
  <c r="G138" i="11"/>
  <c r="G139" i="11"/>
  <c r="G140" i="11"/>
  <c r="G141" i="11"/>
  <c r="G142" i="11"/>
  <c r="G143" i="11"/>
  <c r="G144" i="11"/>
  <c r="G145" i="11"/>
  <c r="G146" i="11"/>
  <c r="G147" i="11"/>
  <c r="G148" i="11"/>
  <c r="G149" i="11"/>
  <c r="G150" i="11"/>
  <c r="G151" i="11"/>
  <c r="G152" i="11"/>
  <c r="G153" i="11"/>
  <c r="G154" i="11"/>
  <c r="G155" i="11"/>
  <c r="G156" i="11"/>
  <c r="G157" i="11"/>
  <c r="G158" i="11"/>
  <c r="G159" i="11"/>
  <c r="G160" i="11"/>
  <c r="G161" i="11"/>
  <c r="G162" i="11"/>
  <c r="G163" i="11"/>
  <c r="G164" i="11"/>
  <c r="G9" i="11"/>
  <c r="F155"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28" i="11"/>
  <c r="F129" i="11"/>
  <c r="F130" i="11"/>
  <c r="F131" i="11"/>
  <c r="F132" i="11"/>
  <c r="F133" i="11"/>
  <c r="F134" i="11"/>
  <c r="F135" i="11"/>
  <c r="F136" i="11"/>
  <c r="F137" i="11"/>
  <c r="F138" i="11"/>
  <c r="F139" i="11"/>
  <c r="F140" i="11"/>
  <c r="F141" i="11"/>
  <c r="F142" i="11"/>
  <c r="F143" i="11"/>
  <c r="F144" i="11"/>
  <c r="F145" i="11"/>
  <c r="F146" i="11"/>
  <c r="F147" i="11"/>
  <c r="F148" i="11"/>
  <c r="F149" i="11"/>
  <c r="F150" i="11"/>
  <c r="F151" i="11"/>
  <c r="F152" i="11"/>
  <c r="F153" i="11"/>
  <c r="F154" i="11"/>
  <c r="F156" i="11"/>
  <c r="F157" i="11"/>
  <c r="F158" i="11"/>
  <c r="F159" i="11"/>
  <c r="F160" i="11"/>
  <c r="F161" i="11"/>
  <c r="F162" i="11"/>
  <c r="F163" i="11"/>
  <c r="F164"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9" i="11"/>
  <c r="B123" i="11" l="1"/>
  <c r="C123" i="11"/>
  <c r="D123" i="11"/>
  <c r="E123" i="11"/>
  <c r="B124" i="11"/>
  <c r="C124" i="11"/>
  <c r="D124" i="11"/>
  <c r="E124" i="11"/>
  <c r="B125" i="11"/>
  <c r="C125" i="11"/>
  <c r="D125" i="11"/>
  <c r="E125" i="11"/>
  <c r="B126" i="11"/>
  <c r="C126" i="11"/>
  <c r="D126" i="11"/>
  <c r="E126" i="11"/>
  <c r="D14" i="17" l="1"/>
  <c r="C14" i="17"/>
  <c r="B14" i="17"/>
  <c r="E164" i="11"/>
  <c r="D164" i="11"/>
  <c r="C164" i="11"/>
  <c r="B164" i="11"/>
  <c r="E163" i="11"/>
  <c r="D163" i="11"/>
  <c r="C163" i="11"/>
  <c r="B163" i="11"/>
  <c r="E162" i="11"/>
  <c r="D162" i="11"/>
  <c r="C162" i="11"/>
  <c r="B162" i="11"/>
  <c r="E161" i="11"/>
  <c r="D161" i="11"/>
  <c r="C161" i="11"/>
  <c r="B161" i="11"/>
  <c r="E160" i="11"/>
  <c r="D160" i="11"/>
  <c r="C160" i="11"/>
  <c r="B160" i="11"/>
  <c r="E159" i="11"/>
  <c r="D159" i="11"/>
  <c r="C159" i="11"/>
  <c r="B159" i="11"/>
  <c r="E158" i="11"/>
  <c r="D158" i="11"/>
  <c r="C158" i="11"/>
  <c r="B158" i="11"/>
  <c r="E157" i="11"/>
  <c r="D157" i="11"/>
  <c r="C157" i="11"/>
  <c r="B157" i="11"/>
  <c r="E156" i="11"/>
  <c r="D156" i="11"/>
  <c r="C156" i="11"/>
  <c r="B156" i="11"/>
  <c r="E155" i="11"/>
  <c r="D155" i="11"/>
  <c r="C155" i="11"/>
  <c r="B155" i="11"/>
  <c r="E103" i="11" l="1"/>
  <c r="D103" i="11"/>
  <c r="C103" i="11"/>
  <c r="B103" i="11"/>
  <c r="E102" i="11"/>
  <c r="D102" i="11"/>
  <c r="C102" i="11"/>
  <c r="B102" i="11"/>
  <c r="E101" i="11"/>
  <c r="D101" i="11"/>
  <c r="C101" i="11"/>
  <c r="B101" i="11"/>
  <c r="E100" i="11"/>
  <c r="D100" i="11"/>
  <c r="C100" i="11"/>
  <c r="B100" i="11"/>
  <c r="E99" i="11"/>
  <c r="D99" i="11"/>
  <c r="C99" i="11"/>
  <c r="B99" i="11"/>
  <c r="E98" i="11"/>
  <c r="D98" i="11"/>
  <c r="C98" i="11"/>
  <c r="B98" i="11"/>
  <c r="E97" i="11"/>
  <c r="D97" i="11"/>
  <c r="C97" i="11"/>
  <c r="B97" i="11"/>
  <c r="B144" i="11" l="1"/>
  <c r="C144" i="11"/>
  <c r="D144" i="11"/>
  <c r="E144" i="11"/>
  <c r="B145" i="11"/>
  <c r="C145" i="11"/>
  <c r="D145" i="11"/>
  <c r="E145" i="11"/>
  <c r="B146" i="11"/>
  <c r="C146" i="11"/>
  <c r="D146" i="11"/>
  <c r="E146" i="11"/>
  <c r="B147" i="11"/>
  <c r="C147" i="11"/>
  <c r="D147" i="11"/>
  <c r="E147" i="11"/>
  <c r="B148" i="11"/>
  <c r="C148" i="11"/>
  <c r="D148" i="11"/>
  <c r="E148" i="11"/>
  <c r="B149" i="11"/>
  <c r="C149" i="11"/>
  <c r="D149" i="11"/>
  <c r="E149" i="11"/>
  <c r="B150" i="11"/>
  <c r="C150" i="11"/>
  <c r="D150" i="11"/>
  <c r="E150" i="11"/>
  <c r="B151" i="11"/>
  <c r="C151" i="11"/>
  <c r="D151" i="11"/>
  <c r="E151" i="11"/>
  <c r="B152" i="11"/>
  <c r="C152" i="11"/>
  <c r="D152" i="11"/>
  <c r="E152" i="11"/>
  <c r="B153" i="11"/>
  <c r="C153" i="11"/>
  <c r="D153" i="11"/>
  <c r="E153" i="11"/>
  <c r="B154" i="11"/>
  <c r="C154" i="11"/>
  <c r="D154" i="11"/>
  <c r="E154" i="11"/>
  <c r="B66" i="11" l="1"/>
  <c r="C66" i="11"/>
  <c r="D66" i="11"/>
  <c r="E66" i="11"/>
  <c r="B67" i="11"/>
  <c r="C67" i="11"/>
  <c r="D67" i="11"/>
  <c r="E67" i="11"/>
  <c r="B68" i="11"/>
  <c r="C68" i="11"/>
  <c r="D68" i="11"/>
  <c r="E68" i="11"/>
  <c r="B69" i="11"/>
  <c r="C69" i="11"/>
  <c r="D69" i="11"/>
  <c r="E69" i="11"/>
  <c r="B70" i="11"/>
  <c r="C70" i="11"/>
  <c r="D70" i="11"/>
  <c r="E70" i="11"/>
  <c r="B71" i="11"/>
  <c r="C71" i="11"/>
  <c r="D71" i="11"/>
  <c r="E71" i="11"/>
  <c r="B72" i="11"/>
  <c r="C72" i="11"/>
  <c r="D72" i="11"/>
  <c r="E72" i="11"/>
  <c r="B73" i="11"/>
  <c r="C73" i="11"/>
  <c r="D73" i="11"/>
  <c r="E73" i="11"/>
  <c r="B74" i="11"/>
  <c r="C74" i="11"/>
  <c r="D74" i="11"/>
  <c r="E74" i="11"/>
  <c r="B75" i="11"/>
  <c r="C75" i="11"/>
  <c r="D75" i="11"/>
  <c r="E75" i="11"/>
  <c r="B76" i="11"/>
  <c r="C76" i="11"/>
  <c r="D76" i="11"/>
  <c r="E76" i="11"/>
  <c r="B77" i="11"/>
  <c r="C77" i="11"/>
  <c r="D77" i="11"/>
  <c r="E77" i="11"/>
  <c r="B78" i="11"/>
  <c r="C78" i="11"/>
  <c r="D78" i="11"/>
  <c r="E78" i="11"/>
  <c r="B79" i="11"/>
  <c r="C79" i="11"/>
  <c r="D79" i="11"/>
  <c r="E79" i="11"/>
  <c r="B80" i="11"/>
  <c r="C80" i="11"/>
  <c r="D80" i="11"/>
  <c r="E80" i="11"/>
  <c r="B81" i="11"/>
  <c r="C81" i="11"/>
  <c r="D81" i="11"/>
  <c r="E81" i="11"/>
  <c r="B82" i="11"/>
  <c r="C82" i="11"/>
  <c r="D82" i="11"/>
  <c r="E82" i="11"/>
  <c r="B83" i="11"/>
  <c r="C83" i="11"/>
  <c r="D83" i="11"/>
  <c r="E83" i="11"/>
  <c r="B84" i="11"/>
  <c r="C84" i="11"/>
  <c r="D84" i="11"/>
  <c r="E84" i="11"/>
  <c r="B85" i="11"/>
  <c r="C85" i="11"/>
  <c r="D85" i="11"/>
  <c r="E85" i="11"/>
  <c r="B86" i="11"/>
  <c r="C86" i="11"/>
  <c r="D86" i="11"/>
  <c r="E86" i="11"/>
  <c r="B87" i="11"/>
  <c r="C87" i="11"/>
  <c r="D87" i="11"/>
  <c r="E87" i="11"/>
  <c r="B88" i="11"/>
  <c r="C88" i="11"/>
  <c r="D88" i="11"/>
  <c r="E88" i="11"/>
  <c r="B89" i="11"/>
  <c r="C89" i="11"/>
  <c r="D89" i="11"/>
  <c r="E89" i="11"/>
  <c r="B90" i="11"/>
  <c r="C90" i="11"/>
  <c r="D90" i="11"/>
  <c r="E90" i="11"/>
  <c r="B91" i="11"/>
  <c r="C91" i="11"/>
  <c r="D91" i="11"/>
  <c r="E91" i="11"/>
  <c r="B92" i="11"/>
  <c r="C92" i="11"/>
  <c r="D92" i="11"/>
  <c r="E92" i="11"/>
  <c r="B93" i="11"/>
  <c r="C93" i="11"/>
  <c r="D93" i="11"/>
  <c r="E93" i="11"/>
  <c r="B94" i="11"/>
  <c r="C94" i="11"/>
  <c r="D94" i="11"/>
  <c r="E94" i="11"/>
  <c r="B95" i="11"/>
  <c r="C95" i="11"/>
  <c r="D95" i="11"/>
  <c r="E95" i="11"/>
  <c r="B96" i="11"/>
  <c r="C96" i="11"/>
  <c r="D96" i="11"/>
  <c r="E96" i="11"/>
  <c r="B104" i="11"/>
  <c r="C104" i="11"/>
  <c r="D104" i="11"/>
  <c r="E104" i="11"/>
  <c r="B105" i="11"/>
  <c r="C105" i="11"/>
  <c r="D105" i="11"/>
  <c r="E105" i="11"/>
  <c r="B106" i="11"/>
  <c r="C106" i="11"/>
  <c r="D106" i="11"/>
  <c r="E106" i="11"/>
  <c r="B107" i="11"/>
  <c r="C107" i="11"/>
  <c r="D107" i="11"/>
  <c r="E107" i="11"/>
  <c r="B108" i="11"/>
  <c r="C108" i="11"/>
  <c r="D108" i="11"/>
  <c r="E108" i="11"/>
  <c r="B109" i="11"/>
  <c r="C109" i="11"/>
  <c r="D109" i="11"/>
  <c r="E109" i="11"/>
  <c r="B110" i="11"/>
  <c r="C110" i="11"/>
  <c r="D110" i="11"/>
  <c r="E110" i="11"/>
  <c r="B111" i="11"/>
  <c r="C111" i="11"/>
  <c r="D111" i="11"/>
  <c r="E111" i="11"/>
  <c r="B112" i="11"/>
  <c r="C112" i="11"/>
  <c r="D112" i="11"/>
  <c r="E112" i="11"/>
  <c r="B113" i="11"/>
  <c r="C113" i="11"/>
  <c r="D113" i="11"/>
  <c r="E113" i="11"/>
  <c r="B114" i="11"/>
  <c r="C114" i="11"/>
  <c r="D114" i="11"/>
  <c r="E114" i="11"/>
  <c r="B115" i="11"/>
  <c r="C115" i="11"/>
  <c r="D115" i="11"/>
  <c r="E115" i="11"/>
  <c r="B116" i="11"/>
  <c r="C116" i="11"/>
  <c r="D116" i="11"/>
  <c r="E116" i="11"/>
  <c r="B117" i="11"/>
  <c r="C117" i="11"/>
  <c r="D117" i="11"/>
  <c r="E117" i="11"/>
  <c r="B118" i="11"/>
  <c r="C118" i="11"/>
  <c r="D118" i="11"/>
  <c r="E118" i="11"/>
  <c r="B119" i="11"/>
  <c r="C119" i="11"/>
  <c r="D119" i="11"/>
  <c r="E119" i="11"/>
  <c r="B120" i="11"/>
  <c r="C120" i="11"/>
  <c r="D120" i="11"/>
  <c r="E120" i="11"/>
  <c r="B121" i="11"/>
  <c r="C121" i="11"/>
  <c r="D121" i="11"/>
  <c r="E121" i="11"/>
  <c r="B122" i="11"/>
  <c r="C122" i="11"/>
  <c r="D122" i="11"/>
  <c r="E122" i="11"/>
  <c r="B127" i="11"/>
  <c r="C127" i="11"/>
  <c r="D127" i="11"/>
  <c r="E127" i="11"/>
  <c r="B128" i="11"/>
  <c r="C128" i="11"/>
  <c r="D128" i="11"/>
  <c r="E128" i="11"/>
  <c r="B129" i="11"/>
  <c r="C129" i="11"/>
  <c r="D129" i="11"/>
  <c r="E129" i="11"/>
  <c r="B130" i="11"/>
  <c r="C130" i="11"/>
  <c r="D130" i="11"/>
  <c r="E130" i="11"/>
  <c r="B131" i="11"/>
  <c r="C131" i="11"/>
  <c r="D131" i="11"/>
  <c r="E131" i="11"/>
  <c r="B132" i="11"/>
  <c r="C132" i="11"/>
  <c r="D132" i="11"/>
  <c r="E132" i="11"/>
  <c r="B133" i="11"/>
  <c r="C133" i="11"/>
  <c r="D133" i="11"/>
  <c r="E133" i="11"/>
  <c r="B134" i="11"/>
  <c r="C134" i="11"/>
  <c r="D134" i="11"/>
  <c r="E134" i="11"/>
  <c r="B135" i="11"/>
  <c r="C135" i="11"/>
  <c r="D135" i="11"/>
  <c r="E135" i="11"/>
  <c r="B136" i="11"/>
  <c r="C136" i="11"/>
  <c r="D136" i="11"/>
  <c r="E136" i="11"/>
  <c r="B137" i="11"/>
  <c r="C137" i="11"/>
  <c r="D137" i="11"/>
  <c r="E137" i="11"/>
  <c r="B138" i="11"/>
  <c r="C138" i="11"/>
  <c r="D138" i="11"/>
  <c r="E138" i="11"/>
  <c r="B139" i="11"/>
  <c r="C139" i="11"/>
  <c r="D139" i="11"/>
  <c r="E139" i="11"/>
  <c r="B140" i="11"/>
  <c r="C140" i="11"/>
  <c r="D140" i="11"/>
  <c r="E140" i="11"/>
  <c r="B141" i="11"/>
  <c r="C141" i="11"/>
  <c r="D141" i="11"/>
  <c r="E141" i="11"/>
  <c r="B142" i="11"/>
  <c r="C142" i="11"/>
  <c r="D142" i="11"/>
  <c r="E142" i="11"/>
  <c r="B143" i="11"/>
  <c r="C143" i="11"/>
  <c r="D143" i="11"/>
  <c r="E143" i="11"/>
  <c r="B47" i="11" l="1"/>
  <c r="C47" i="11"/>
  <c r="D47" i="11"/>
  <c r="E47" i="11"/>
  <c r="B48" i="11"/>
  <c r="C48" i="11"/>
  <c r="D48" i="11"/>
  <c r="E48" i="11"/>
  <c r="B49" i="11"/>
  <c r="C49" i="11"/>
  <c r="D49" i="11"/>
  <c r="E49" i="11"/>
  <c r="B50" i="11"/>
  <c r="C50" i="11"/>
  <c r="D50" i="11"/>
  <c r="E50" i="11"/>
  <c r="B51" i="11"/>
  <c r="C51" i="11"/>
  <c r="D51" i="11"/>
  <c r="E51" i="11"/>
  <c r="B52" i="11"/>
  <c r="C52" i="11"/>
  <c r="D52" i="11"/>
  <c r="E52" i="11"/>
  <c r="B53" i="11"/>
  <c r="C53" i="11"/>
  <c r="D53" i="11"/>
  <c r="E53" i="11"/>
  <c r="B54" i="11"/>
  <c r="C54" i="11"/>
  <c r="D54" i="11"/>
  <c r="E54" i="11"/>
  <c r="B55" i="11"/>
  <c r="C55" i="11"/>
  <c r="D55" i="11"/>
  <c r="E55" i="11"/>
  <c r="B56" i="11"/>
  <c r="C56" i="11"/>
  <c r="D56" i="11"/>
  <c r="E56" i="11"/>
  <c r="B57" i="11"/>
  <c r="C57" i="11"/>
  <c r="D57" i="11"/>
  <c r="E57" i="11"/>
  <c r="B58" i="11"/>
  <c r="C58" i="11"/>
  <c r="D58" i="11"/>
  <c r="E58" i="11"/>
  <c r="B59" i="11"/>
  <c r="C59" i="11"/>
  <c r="D59" i="11"/>
  <c r="E59" i="11"/>
  <c r="B60" i="11"/>
  <c r="C60" i="11"/>
  <c r="D60" i="11"/>
  <c r="E60" i="11"/>
  <c r="B61" i="11"/>
  <c r="C61" i="11"/>
  <c r="D61" i="11"/>
  <c r="E61" i="11"/>
  <c r="B62" i="11"/>
  <c r="C62" i="11"/>
  <c r="D62" i="11"/>
  <c r="E62" i="11"/>
  <c r="B63" i="11"/>
  <c r="C63" i="11"/>
  <c r="D63" i="11"/>
  <c r="E63" i="11"/>
  <c r="B64" i="11"/>
  <c r="C64" i="11"/>
  <c r="D64" i="11"/>
  <c r="E64" i="11"/>
  <c r="B65" i="11"/>
  <c r="C65" i="11"/>
  <c r="D65" i="11"/>
  <c r="E65" i="11"/>
  <c r="B30" i="11" l="1"/>
  <c r="C30" i="11"/>
  <c r="D30" i="11"/>
  <c r="E30" i="11"/>
  <c r="D28" i="11" l="1"/>
  <c r="E28" i="11"/>
  <c r="D29" i="11"/>
  <c r="E29" i="11"/>
  <c r="D31" i="11"/>
  <c r="E31" i="11"/>
  <c r="D32" i="11"/>
  <c r="E32" i="11"/>
  <c r="D33" i="11"/>
  <c r="E33" i="11"/>
  <c r="D34" i="11"/>
  <c r="E34" i="11"/>
  <c r="D35" i="11"/>
  <c r="E35" i="11"/>
  <c r="D36" i="11"/>
  <c r="E36" i="11"/>
  <c r="D37" i="11"/>
  <c r="E37" i="11"/>
  <c r="D38" i="11"/>
  <c r="E38" i="11"/>
  <c r="D39" i="11"/>
  <c r="E39" i="11"/>
  <c r="D40" i="11"/>
  <c r="E40" i="11"/>
  <c r="D41" i="11"/>
  <c r="E41" i="11"/>
  <c r="D42" i="11"/>
  <c r="E42" i="11"/>
  <c r="D43" i="11"/>
  <c r="E43" i="11"/>
  <c r="D44" i="11"/>
  <c r="E44" i="11"/>
  <c r="D45" i="11"/>
  <c r="E45" i="11"/>
  <c r="D46" i="11"/>
  <c r="E46" i="11"/>
  <c r="C28" i="11"/>
  <c r="C29" i="11"/>
  <c r="C31" i="11"/>
  <c r="C32" i="11"/>
  <c r="C33" i="11"/>
  <c r="C34" i="11"/>
  <c r="C35" i="11"/>
  <c r="C36" i="11"/>
  <c r="C37" i="11"/>
  <c r="C38" i="11"/>
  <c r="C39" i="11"/>
  <c r="C40" i="11"/>
  <c r="C41" i="11"/>
  <c r="C42" i="11"/>
  <c r="C43" i="11"/>
  <c r="C44" i="11"/>
  <c r="C45" i="11"/>
  <c r="C46" i="11"/>
  <c r="B28" i="11"/>
  <c r="B29" i="11"/>
  <c r="B31" i="11"/>
  <c r="B32" i="11"/>
  <c r="B33" i="11"/>
  <c r="B34" i="11"/>
  <c r="B35" i="11"/>
  <c r="B36" i="11"/>
  <c r="B37" i="11"/>
  <c r="B38" i="11"/>
  <c r="B39" i="11"/>
  <c r="B40" i="11"/>
  <c r="B41" i="11"/>
  <c r="B42" i="11"/>
  <c r="B43" i="11"/>
  <c r="B44" i="11"/>
  <c r="B45" i="11"/>
  <c r="B46" i="11"/>
  <c r="B10" i="17"/>
  <c r="C10" i="17"/>
  <c r="D10" i="17"/>
  <c r="B11" i="17"/>
  <c r="C11" i="17"/>
  <c r="D11" i="17"/>
  <c r="B12" i="17"/>
  <c r="C12" i="17"/>
  <c r="D12" i="17"/>
  <c r="B13" i="17"/>
  <c r="C13" i="17"/>
  <c r="D13" i="17"/>
  <c r="B15" i="17"/>
  <c r="C15" i="17"/>
  <c r="D15" i="17"/>
  <c r="B7" i="17"/>
  <c r="B8" i="17"/>
  <c r="B9" i="17"/>
  <c r="B21" i="11" l="1"/>
  <c r="C21" i="11"/>
  <c r="D21" i="11"/>
  <c r="E21" i="11"/>
  <c r="B22" i="11"/>
  <c r="C22" i="11"/>
  <c r="D22" i="11"/>
  <c r="E22" i="11"/>
  <c r="B23" i="11"/>
  <c r="C23" i="11"/>
  <c r="D23" i="11"/>
  <c r="E23" i="11"/>
  <c r="B24" i="11"/>
  <c r="C24" i="11"/>
  <c r="D24" i="11"/>
  <c r="E24" i="11"/>
  <c r="B25" i="11"/>
  <c r="C25" i="11"/>
  <c r="D25" i="11"/>
  <c r="E25" i="11"/>
  <c r="B26" i="11"/>
  <c r="C26" i="11"/>
  <c r="D26" i="11"/>
  <c r="E26" i="11"/>
  <c r="B27" i="11"/>
  <c r="C27" i="11"/>
  <c r="D27" i="11"/>
  <c r="E27" i="11"/>
  <c r="B6" i="17"/>
  <c r="B20" i="11"/>
  <c r="B5" i="17" l="1"/>
  <c r="B4" i="17"/>
  <c r="C4" i="17"/>
  <c r="B13" i="11"/>
  <c r="C13" i="11"/>
  <c r="D13" i="11"/>
  <c r="E13" i="11"/>
  <c r="B14" i="11"/>
  <c r="C14" i="11"/>
  <c r="D14" i="11"/>
  <c r="E14" i="11"/>
  <c r="B15" i="11"/>
  <c r="C15" i="11"/>
  <c r="D15" i="11"/>
  <c r="E15" i="11"/>
  <c r="B16" i="11"/>
  <c r="C16" i="11"/>
  <c r="D16" i="11"/>
  <c r="E16" i="11"/>
  <c r="B17" i="11"/>
  <c r="C17" i="11"/>
  <c r="D17" i="11"/>
  <c r="E17" i="11"/>
  <c r="B18" i="11"/>
  <c r="C18" i="11"/>
  <c r="D18" i="11"/>
  <c r="E18" i="11"/>
  <c r="B19" i="11"/>
  <c r="C19" i="11"/>
  <c r="D19" i="11"/>
  <c r="E19" i="11"/>
  <c r="B12" i="11"/>
  <c r="C12" i="11"/>
  <c r="D12" i="11"/>
  <c r="E12" i="11"/>
  <c r="B10" i="11"/>
  <c r="C10" i="11"/>
  <c r="D10" i="11"/>
  <c r="E10" i="11"/>
  <c r="B11" i="11"/>
  <c r="C11" i="11"/>
  <c r="D11" i="11"/>
  <c r="E11" i="11"/>
  <c r="B9" i="11"/>
  <c r="K6" i="10"/>
  <c r="C6" i="17" l="1"/>
  <c r="D6" i="17"/>
  <c r="C7" i="17"/>
  <c r="D7" i="17"/>
  <c r="C8" i="17"/>
  <c r="D8" i="17"/>
  <c r="C9" i="17"/>
  <c r="D9" i="17"/>
  <c r="D4" i="17" l="1"/>
  <c r="C9" i="11"/>
  <c r="D9" i="11"/>
  <c r="E9" i="11"/>
  <c r="C20" i="11"/>
  <c r="D20" i="11"/>
  <c r="E20" i="11"/>
  <c r="K5" i="5" l="1"/>
  <c r="J6" i="5" l="1"/>
  <c r="I11" i="5" l="1"/>
  <c r="I12" i="5" l="1"/>
  <c r="I9" i="5"/>
  <c r="I10" i="5" l="1"/>
  <c r="I14" i="5" l="1"/>
  <c r="I13" i="5"/>
</calcChain>
</file>

<file path=xl/sharedStrings.xml><?xml version="1.0" encoding="utf-8"?>
<sst xmlns="http://schemas.openxmlformats.org/spreadsheetml/2006/main" count="1305" uniqueCount="621">
  <si>
    <t>양성우도비</t>
  </si>
  <si>
    <t>음성우도비</t>
  </si>
  <si>
    <t>Total</t>
  </si>
  <si>
    <t>Sn</t>
  </si>
  <si>
    <t>Sp</t>
  </si>
  <si>
    <t>PPV</t>
  </si>
  <si>
    <t>NPV</t>
  </si>
  <si>
    <t>계산 예시</t>
    <phoneticPr fontId="1" type="noConversion"/>
  </si>
  <si>
    <t>① TP</t>
    <phoneticPr fontId="1" type="noConversion"/>
  </si>
  <si>
    <t>③</t>
    <phoneticPr fontId="1" type="noConversion"/>
  </si>
  <si>
    <t>⑤ TN</t>
    <phoneticPr fontId="1" type="noConversion"/>
  </si>
  <si>
    <t>⑥</t>
    <phoneticPr fontId="1" type="noConversion"/>
  </si>
  <si>
    <t>⑦</t>
    <phoneticPr fontId="1" type="noConversion"/>
  </si>
  <si>
    <t>⑧</t>
    <phoneticPr fontId="1" type="noConversion"/>
  </si>
  <si>
    <t>⑨</t>
    <phoneticPr fontId="1" type="noConversion"/>
  </si>
  <si>
    <t>=⑤/⑧</t>
    <phoneticPr fontId="1" type="noConversion"/>
  </si>
  <si>
    <t>=①/③</t>
    <phoneticPr fontId="1" type="noConversion"/>
  </si>
  <si>
    <t>=⑤/⑥</t>
    <phoneticPr fontId="1" type="noConversion"/>
  </si>
  <si>
    <t>=Sn/(1-Sp)</t>
    <phoneticPr fontId="1" type="noConversion"/>
  </si>
  <si>
    <t>=①/⑦</t>
    <phoneticPr fontId="1" type="noConversion"/>
  </si>
  <si>
    <t>=(1-Sn)/Sp</t>
    <phoneticPr fontId="1" type="noConversion"/>
  </si>
  <si>
    <t>Dz (+)</t>
    <phoneticPr fontId="1" type="noConversion"/>
  </si>
  <si>
    <t>Dz (-)</t>
    <phoneticPr fontId="1" type="noConversion"/>
  </si>
  <si>
    <t>Test (+)</t>
    <phoneticPr fontId="1" type="noConversion"/>
  </si>
  <si>
    <t>Test  (-)</t>
    <phoneticPr fontId="1" type="noConversion"/>
  </si>
  <si>
    <t>개념</t>
    <phoneticPr fontId="1" type="noConversion"/>
  </si>
  <si>
    <t>② FP</t>
    <phoneticPr fontId="1" type="noConversion"/>
  </si>
  <si>
    <t>④ FN</t>
    <phoneticPr fontId="1" type="noConversion"/>
  </si>
  <si>
    <t>연구국가</t>
    <phoneticPr fontId="1" type="noConversion"/>
  </si>
  <si>
    <t>표준검사 (+)</t>
    <phoneticPr fontId="1" type="noConversion"/>
  </si>
  <si>
    <t>표준검사 (-)</t>
    <phoneticPr fontId="1" type="noConversion"/>
  </si>
  <si>
    <t>대상검사 (+)</t>
    <phoneticPr fontId="1" type="noConversion"/>
  </si>
  <si>
    <t>대상검사 (-)</t>
    <phoneticPr fontId="1" type="noConversion"/>
  </si>
  <si>
    <t>정의</t>
    <phoneticPr fontId="1" type="noConversion"/>
  </si>
  <si>
    <t>측정시점
(개월)</t>
    <phoneticPr fontId="1" type="noConversion"/>
  </si>
  <si>
    <t>중재군</t>
    <phoneticPr fontId="1" type="noConversion"/>
  </si>
  <si>
    <t>대조군</t>
    <phoneticPr fontId="1" type="noConversion"/>
  </si>
  <si>
    <t>두 군간 차이</t>
    <phoneticPr fontId="1" type="noConversion"/>
  </si>
  <si>
    <t>비고</t>
    <phoneticPr fontId="1" type="noConversion"/>
  </si>
  <si>
    <t xml:space="preserve">mean </t>
    <phoneticPr fontId="1" type="noConversion"/>
  </si>
  <si>
    <t>SD</t>
    <phoneticPr fontId="1" type="noConversion"/>
  </si>
  <si>
    <t>P value</t>
    <phoneticPr fontId="1" type="noConversion"/>
  </si>
  <si>
    <t>연속형 결과변수</t>
    <phoneticPr fontId="1" type="noConversion"/>
  </si>
  <si>
    <t>대조군(C)</t>
    <phoneticPr fontId="1" type="noConversion"/>
  </si>
  <si>
    <t>연구대상자 수</t>
    <phoneticPr fontId="1" type="noConversion"/>
  </si>
  <si>
    <t>추적관찰기간
(개월)</t>
    <phoneticPr fontId="1" type="noConversion"/>
  </si>
  <si>
    <t>선택/배제기준</t>
    <phoneticPr fontId="1" type="noConversion"/>
  </si>
  <si>
    <t>중재군(I)</t>
    <phoneticPr fontId="1" type="noConversion"/>
  </si>
  <si>
    <t>비교군 수
(2군, 3군 등)</t>
    <phoneticPr fontId="1" type="noConversion"/>
  </si>
  <si>
    <t>평균연령 (세)
전체 평균, 또는 각 군별 평균</t>
    <phoneticPr fontId="1" type="noConversion"/>
  </si>
  <si>
    <t>남성
(%)</t>
    <phoneticPr fontId="1" type="noConversion"/>
  </si>
  <si>
    <t>결과지표명</t>
    <phoneticPr fontId="1" type="noConversion"/>
  </si>
  <si>
    <t>변화량 SD</t>
    <phoneticPr fontId="1" type="noConversion"/>
  </si>
  <si>
    <t>N</t>
    <phoneticPr fontId="1" type="noConversion"/>
  </si>
  <si>
    <t>중재군명</t>
    <phoneticPr fontId="1" type="noConversion"/>
  </si>
  <si>
    <t>대조군명</t>
    <phoneticPr fontId="1" type="noConversion"/>
  </si>
  <si>
    <t>하위그룹</t>
    <phoneticPr fontId="1" type="noConversion"/>
  </si>
  <si>
    <t>결과지표별로 한줄씩 아래로 삽입</t>
    <phoneticPr fontId="1" type="noConversion"/>
  </si>
  <si>
    <t>하위그룹값 있는 경우 추가</t>
    <phoneticPr fontId="1" type="noConversion"/>
  </si>
  <si>
    <t>1. 선택문헌의 특성</t>
    <phoneticPr fontId="1" type="noConversion"/>
  </si>
  <si>
    <t xml:space="preserve">no. </t>
    <phoneticPr fontId="1" type="noConversion"/>
  </si>
  <si>
    <t>대상자 모집기간</t>
    <phoneticPr fontId="1" type="noConversion"/>
  </si>
  <si>
    <t>질환명</t>
    <phoneticPr fontId="1" type="noConversion"/>
  </si>
  <si>
    <t>상세 질환분류</t>
    <phoneticPr fontId="1" type="noConversion"/>
  </si>
  <si>
    <t>급성, 아급성, 만성 등</t>
    <phoneticPr fontId="1" type="noConversion"/>
  </si>
  <si>
    <t>특이적인것 기재(예.  특정 도구 몇 점 이상인 사람만 선택,  진단일 기준 O개월내 선택 등)</t>
    <phoneticPr fontId="1" type="noConversion"/>
  </si>
  <si>
    <t>중재군기기명</t>
    <phoneticPr fontId="1" type="noConversion"/>
  </si>
  <si>
    <t>중재군기기분류</t>
    <phoneticPr fontId="1" type="noConversion"/>
  </si>
  <si>
    <t>대조군 프로그램
주당횟수, 회당 시간, 프로그램 기간</t>
    <phoneticPr fontId="1" type="noConversion"/>
  </si>
  <si>
    <t>대조군 기기</t>
    <phoneticPr fontId="1" type="noConversion"/>
  </si>
  <si>
    <t>기저특성</t>
    <phoneticPr fontId="1" type="noConversion"/>
  </si>
  <si>
    <t>측정도구/ 단위</t>
    <phoneticPr fontId="1" type="noConversion"/>
  </si>
  <si>
    <t>1저자 (연도)</t>
    <phoneticPr fontId="1" type="noConversion"/>
  </si>
  <si>
    <t>RCT</t>
    <phoneticPr fontId="1" type="noConversion"/>
  </si>
  <si>
    <t xml:space="preserve">Trial명(NCT no.)
(있는 경우)
예. </t>
    <phoneticPr fontId="1" type="noConversion"/>
  </si>
  <si>
    <t>참여기관
(1, 2 등)</t>
    <phoneticPr fontId="1" type="noConversion"/>
  </si>
  <si>
    <t>총</t>
    <phoneticPr fontId="1" type="noConversion"/>
  </si>
  <si>
    <t>중재군
(N명)</t>
    <phoneticPr fontId="1" type="noConversion"/>
  </si>
  <si>
    <t>3군일 경우
중재, 대조 여부(N)
예: 대조250명)</t>
    <phoneticPr fontId="1" type="noConversion"/>
  </si>
  <si>
    <t>탈락률(%)
전체(중재 vs. 대조)</t>
    <phoneticPr fontId="1" type="noConversion"/>
  </si>
  <si>
    <t>유병기간</t>
    <phoneticPr fontId="1" type="noConversion"/>
  </si>
  <si>
    <t>질환 타입</t>
    <phoneticPr fontId="1" type="noConversion"/>
  </si>
  <si>
    <t>결과1</t>
    <phoneticPr fontId="1" type="noConversion"/>
  </si>
  <si>
    <t>중재군 치료법수(로봇 단독=1, 로봇+물리치료=2, 로봇+물리치료+보토스=3 등)</t>
    <phoneticPr fontId="1" type="noConversion"/>
  </si>
  <si>
    <t>중재기기 설명</t>
    <phoneticPr fontId="1" type="noConversion"/>
  </si>
  <si>
    <t>대조군 설명</t>
    <phoneticPr fontId="1" type="noConversion"/>
  </si>
  <si>
    <t>연구설계
(RCT, NRCT)</t>
    <phoneticPr fontId="1" type="noConversion"/>
  </si>
  <si>
    <t>연구설계</t>
    <phoneticPr fontId="1" type="noConversion"/>
  </si>
  <si>
    <t>no.</t>
    <phoneticPr fontId="1" type="noConversion"/>
  </si>
  <si>
    <t>결과그룹</t>
    <phoneticPr fontId="1" type="noConversion"/>
  </si>
  <si>
    <t>최종-기저평균차(변화량)</t>
    <phoneticPr fontId="1" type="noConversion"/>
  </si>
  <si>
    <t>저자결론</t>
    <phoneticPr fontId="1" type="noConversion"/>
  </si>
  <si>
    <t xml:space="preserve">측정시점: 중재직후의 경우 중재기간(표시), 추적관잘기간은 중재직후 시점으로 표시, 시작기준인지, 중재후 인지 표시후 O개월,  불가능할 경우 NR O개월 </t>
    <phoneticPr fontId="1" type="noConversion"/>
  </si>
  <si>
    <t>Lokomat</t>
    <phoneticPr fontId="1" type="noConversion"/>
  </si>
  <si>
    <t>중재군 병행요법수</t>
    <phoneticPr fontId="1" type="noConversion"/>
  </si>
  <si>
    <t>로봇분류</t>
    <phoneticPr fontId="1" type="noConversion"/>
  </si>
  <si>
    <t>로봇 기기명</t>
    <phoneticPr fontId="1" type="noConversion"/>
  </si>
  <si>
    <t>질환</t>
    <phoneticPr fontId="1" type="noConversion"/>
  </si>
  <si>
    <t>질환분류</t>
    <phoneticPr fontId="1" type="noConversion"/>
  </si>
  <si>
    <t>아래  회색칼럼은 입력하지 않아도 됨. Vlookup 적용중, 문헌특성에 입력하면 동일 번호값 자동입력됨</t>
    <phoneticPr fontId="1" type="noConversion"/>
  </si>
  <si>
    <t>1. 판단근거</t>
    <phoneticPr fontId="1" type="noConversion"/>
  </si>
  <si>
    <t>1. 무작위 배정순서 생성(Random sequence generation)</t>
    <phoneticPr fontId="1" type="noConversion"/>
  </si>
  <si>
    <t>2. 배정순서 은폐(Allocation concealment)</t>
    <phoneticPr fontId="1" type="noConversion"/>
  </si>
  <si>
    <t>3. 연구참여자, 연구자에 대한 눈가림(Blinding o$$F participants and personnel)</t>
    <phoneticPr fontId="1" type="noConversion"/>
  </si>
  <si>
    <t>4. 결과평가에 대한 눈가림(Blinding o$$F outcome assessment)</t>
    <phoneticPr fontId="1" type="noConversion"/>
  </si>
  <si>
    <t>5. 불충분한 결과자료(Incomplete outcome data)</t>
    <phoneticPr fontId="1" type="noConversion"/>
  </si>
  <si>
    <t>6. 선택적 보고(Selective reporting)</t>
    <phoneticPr fontId="1" type="noConversion"/>
  </si>
  <si>
    <t>8. 판단근거</t>
    <phoneticPr fontId="1" type="noConversion"/>
  </si>
  <si>
    <t>6. 판단근거</t>
    <phoneticPr fontId="1" type="noConversion"/>
  </si>
  <si>
    <t>5. 판단근거</t>
    <phoneticPr fontId="1" type="noConversion"/>
  </si>
  <si>
    <t>4. 판단근거</t>
    <phoneticPr fontId="1" type="noConversion"/>
  </si>
  <si>
    <t>3. 판단근거</t>
    <phoneticPr fontId="1" type="noConversion"/>
  </si>
  <si>
    <t>2. 판단근거</t>
    <phoneticPr fontId="1" type="noConversion"/>
  </si>
  <si>
    <t>U</t>
    <phoneticPr fontId="1" type="noConversion"/>
  </si>
  <si>
    <t>L</t>
    <phoneticPr fontId="1" type="noConversion"/>
  </si>
  <si>
    <t>H</t>
    <phoneticPr fontId="1" type="noConversion"/>
  </si>
  <si>
    <t>L: 낮음, H: 높음, U: 불확실, N: 해당없음</t>
    <phoneticPr fontId="1" type="noConversion"/>
  </si>
  <si>
    <t xml:space="preserve">주요결과가 보행거리, 속도 등  객관적인 눈가림 여부에 영향을 받지 않는 경우 </t>
    <phoneticPr fontId="1" type="noConversion"/>
  </si>
  <si>
    <t>방법에 제시한 결과 보고함</t>
    <phoneticPr fontId="1" type="noConversion"/>
  </si>
  <si>
    <t>Field-Fote (2011)</t>
  </si>
  <si>
    <t>국내_344</t>
    <phoneticPr fontId="1" type="noConversion"/>
  </si>
  <si>
    <t>송명수 (2012)</t>
  </si>
  <si>
    <t>일반적인 물리치료+로봇보행치료(with 가상현실프로그램)</t>
    <phoneticPr fontId="1" type="noConversion"/>
  </si>
  <si>
    <t>일반적인 물리치료</t>
    <phoneticPr fontId="1" type="noConversion"/>
  </si>
  <si>
    <t>일반재활치료</t>
    <phoneticPr fontId="1" type="noConversion"/>
  </si>
  <si>
    <t>미국</t>
    <phoneticPr fontId="1" type="noConversion"/>
  </si>
  <si>
    <t>NR(마이애미 프로젝트 참여자)</t>
    <phoneticPr fontId="1" type="noConversion"/>
  </si>
  <si>
    <t>만성</t>
    <phoneticPr fontId="1" type="noConversion"/>
  </si>
  <si>
    <t>&lt;선택기준&gt;
ㆍ최소 1년 전에 진단받은 만성 척수손상자
ㆍ중등도(50% 정도)의 도움을 받아 앉았다가 서기 가능한 자
ㆍ보조장치를 사용해 지상 보행이 가능한 자
ㆍT12이상의 척수손상
ㆍT12미만 척수손상시 하지 운동기능 확인 가능할 경우 참여
&lt;배제기준&gt;
ㆍ정형외과적 문제, 심장질환 병력, 보행훈련으로 악화가능성이 있는 고관절 질환 등</t>
    <phoneticPr fontId="1" type="noConversion"/>
  </si>
  <si>
    <t>대조군
(N명)</t>
    <phoneticPr fontId="1" type="noConversion"/>
  </si>
  <si>
    <t>NR</t>
    <phoneticPr fontId="1" type="noConversion"/>
  </si>
  <si>
    <t>TM 19, 
(TS 22, 
OG 18)</t>
    <phoneticPr fontId="1" type="noConversion"/>
  </si>
  <si>
    <t>32 (중재 25, 비교군 TM 31.6)</t>
    <phoneticPr fontId="1" type="noConversion"/>
  </si>
  <si>
    <t>2군(총 4군이나 control 3군으로 일반적 물리치료군인 TM만 추출함)</t>
    <phoneticPr fontId="1" type="noConversion"/>
  </si>
  <si>
    <t>로봇을 이용한 체중지원 훈련(BWSLT on the treadmill with assistance of a locomotor robot)</t>
    <phoneticPr fontId="1" type="noConversion"/>
  </si>
  <si>
    <t>비고</t>
    <phoneticPr fontId="1" type="noConversion"/>
  </si>
  <si>
    <t>Nooijen (2009)</t>
    <phoneticPr fontId="1" type="noConversion"/>
  </si>
  <si>
    <t>4248, 4702 동일 연구, 결과지표 다름</t>
    <phoneticPr fontId="1" type="noConversion"/>
  </si>
  <si>
    <t>2002.5~2008.12</t>
    <phoneticPr fontId="1" type="noConversion"/>
  </si>
  <si>
    <t>중재 45, 비교군 TM 39.3</t>
    <phoneticPr fontId="1" type="noConversion"/>
  </si>
  <si>
    <t>중재 44.33, 비교군 TM 38.15</t>
    <phoneticPr fontId="1" type="noConversion"/>
  </si>
  <si>
    <t>13.5 (중재 6.6, 비교군 TM 10.5)</t>
    <phoneticPr fontId="1" type="noConversion"/>
  </si>
  <si>
    <t>중재군85.7, 비교군 82.3</t>
    <phoneticPr fontId="1" type="noConversion"/>
  </si>
  <si>
    <t>ㆍ중재군 12.7/12.9
ㆍ대조군 12.9/13.6</t>
    <phoneticPr fontId="1" type="noConversion"/>
  </si>
  <si>
    <t>Lower Extremity Motor Score (left/right)</t>
    <phoneticPr fontId="1" type="noConversion"/>
  </si>
  <si>
    <t>ㆍ60분/회(준비 15분, 운동 45분)
ㆍ5일/주
ㆍ12주, 총 60회</t>
    <phoneticPr fontId="1" type="noConversion"/>
  </si>
  <si>
    <t>ㆍ보행속도 2.6km/h로 시작, 최대 3.2km/h까지 도달, 목표, 매주 0.16km/h씩 속도 증가
ㆍ체중지원은 속도에 적응할 수 있도록 조절</t>
    <phoneticPr fontId="1" type="noConversion"/>
  </si>
  <si>
    <t>체중지원 트레드밀프로그램(BWSLT on the treadmill with manual assistance for stepping (TM))</t>
    <phoneticPr fontId="1" type="noConversion"/>
  </si>
  <si>
    <t>과도한 무릎신전 및 발끌림 등을 방지하기 위해 체중지원 조절함, 체중지원은 30% 이하로 조절
Behrman and Harkem의 지침에 따라 걸음 훈련 지원</t>
    <phoneticPr fontId="1" type="noConversion"/>
  </si>
  <si>
    <t>체중지원 트레드밀</t>
    <phoneticPr fontId="1" type="noConversion"/>
  </si>
  <si>
    <t>중재직후 12주</t>
    <phoneticPr fontId="1" type="noConversion"/>
  </si>
  <si>
    <t>중재직후 12주
(임상증상 개선된 10명만 6개월 추적관찰)</t>
    <phoneticPr fontId="1" type="noConversion"/>
  </si>
  <si>
    <t>체중지원 트레드밀 훈련은 접근방식에 상관없이 보행능력을 개선시킴, 로봇 그룹의 변화량이 적은 것은 로봇장치에 대한 소극적 설정으로 인한 것으로 보임</t>
    <phoneticPr fontId="1" type="noConversion"/>
  </si>
  <si>
    <t>overground training과 트레트밀 훈련은 보행속도를 개선시키고 overground training은 보행거리도 향상시킴</t>
    <phoneticPr fontId="1" type="noConversion"/>
  </si>
  <si>
    <t>steps/minute</t>
    <phoneticPr fontId="1" type="noConversion"/>
  </si>
  <si>
    <t>분당 걸음수(cadence)</t>
    <phoneticPr fontId="1" type="noConversion"/>
  </si>
  <si>
    <t>보행특성</t>
    <phoneticPr fontId="1" type="noConversion"/>
  </si>
  <si>
    <t>step length</t>
    <phoneticPr fontId="1" type="noConversion"/>
  </si>
  <si>
    <t>stride length</t>
    <phoneticPr fontId="1" type="noConversion"/>
  </si>
  <si>
    <t>m</t>
    <phoneticPr fontId="1" type="noConversion"/>
  </si>
  <si>
    <t>m/s</t>
    <phoneticPr fontId="1" type="noConversion"/>
  </si>
  <si>
    <t>점수</t>
    <phoneticPr fontId="1" type="noConversion"/>
  </si>
  <si>
    <t>LEMS(Lower Extremity Motor Score), left leg</t>
    <phoneticPr fontId="1" type="noConversion"/>
  </si>
  <si>
    <t>LEMS(Lower Extremity Motor Score), right leg</t>
    <phoneticPr fontId="1" type="noConversion"/>
  </si>
  <si>
    <t>하지운동점수</t>
    <phoneticPr fontId="1" type="noConversion"/>
  </si>
  <si>
    <t>4248, 4702 동일 연구, 비뚤림 위험평가 한번에 함</t>
    <phoneticPr fontId="1" type="noConversion"/>
  </si>
  <si>
    <t>Subjects within each stratum were then randomly
assigned to one of four training groups. 무작위배정 방법 NR</t>
    <phoneticPr fontId="1" type="noConversion"/>
  </si>
  <si>
    <t>배정순서 은폐에 대한 보고없음</t>
    <phoneticPr fontId="1" type="noConversion"/>
  </si>
  <si>
    <t>동일 대상자에서 탈락률에 대한 보고값이 다름</t>
    <phoneticPr fontId="1" type="noConversion"/>
  </si>
  <si>
    <t>NR</t>
    <phoneticPr fontId="1" type="noConversion"/>
  </si>
  <si>
    <t>U</t>
    <phoneticPr fontId="1" type="noConversion"/>
  </si>
  <si>
    <t>L</t>
    <phoneticPr fontId="1" type="noConversion"/>
  </si>
  <si>
    <t>탈락자 없고, 모든 결과 제시함</t>
    <phoneticPr fontId="1" type="noConversion"/>
  </si>
  <si>
    <t>언급없음</t>
    <phoneticPr fontId="1" type="noConversion"/>
  </si>
  <si>
    <t>균형</t>
    <phoneticPr fontId="1" type="noConversion"/>
  </si>
  <si>
    <t>sec</t>
    <phoneticPr fontId="1" type="noConversion"/>
  </si>
  <si>
    <t>급성</t>
    <phoneticPr fontId="1" type="noConversion"/>
  </si>
  <si>
    <t>한국</t>
    <phoneticPr fontId="1" type="noConversion"/>
  </si>
  <si>
    <t>불완전 척수손상</t>
    <phoneticPr fontId="1" type="noConversion"/>
  </si>
  <si>
    <t>&lt;선택기준&gt;
ㆍ유병기간이 1개월 이하 척수손상 입원환자
ㆍMMSE ≥ 24점
ㆍ도움을 받고 15m이상 보행이 가능한 자
&lt;배제기준&gt;
ㆍ골절이나 하지의 체중부하 금기증, 피부 손상이나 욕창이 있는 자, 기립성 저혈압과 심혈관 질환자</t>
    <phoneticPr fontId="1" type="noConversion"/>
  </si>
  <si>
    <t>중재군 20.18일, 비교군 20일</t>
    <phoneticPr fontId="1" type="noConversion"/>
  </si>
  <si>
    <t>중재군 53.7세
비교군 53.2세</t>
    <phoneticPr fontId="1" type="noConversion"/>
  </si>
  <si>
    <t>국내_344</t>
    <phoneticPr fontId="1" type="noConversion"/>
  </si>
  <si>
    <t>본 연구에서는 카드를 주머니에 넣어 대상자가 뽑는 방법으로 실험군과 대조군을 무작
위로 배정</t>
    <phoneticPr fontId="1" type="noConversion"/>
  </si>
  <si>
    <t>ㆍ20분일반적인 물리치료+20분 로봇보행훈련/회
ㆍ일반물리치료는 근력운동, 유연성운동
ㆍ5회/주
ㆍ4주간, 총 20회</t>
    <phoneticPr fontId="1" type="noConversion"/>
  </si>
  <si>
    <t>ㆍ트레드밀과 동적 체중 지지도구, 가상현실프로그램을 보여주기 위한 모니터로 결합된 장치사용
ㆍ체중지지, 속도, 관절각도 등은 환자에 따라 조절</t>
    <phoneticPr fontId="1" type="noConversion"/>
  </si>
  <si>
    <t>중재직후 4주</t>
    <phoneticPr fontId="1" type="noConversion"/>
  </si>
  <si>
    <t>로봇-보행훈련이 척수손상환자의 보행능력에 긍정적인 영향을 미침</t>
    <phoneticPr fontId="1" type="noConversion"/>
  </si>
  <si>
    <t>TETRAX 평가: 독립적인 4개영역(좌, 우측 발가락부분과 뒤꿈치)의 체중부하 여부에 따라 낙상위험도를 예측</t>
    <phoneticPr fontId="1" type="noConversion"/>
  </si>
  <si>
    <t>점수</t>
    <phoneticPr fontId="1" type="noConversion"/>
  </si>
  <si>
    <t>0~100점: 점수 높을 수록 낙상발생위험이 높음</t>
    <phoneticPr fontId="1" type="noConversion"/>
  </si>
  <si>
    <t>m</t>
    <phoneticPr fontId="1" type="noConversion"/>
  </si>
  <si>
    <t>mBI(수정된 바델 지수)</t>
    <phoneticPr fontId="1" type="noConversion"/>
  </si>
  <si>
    <t>독립적 일상생활</t>
    <phoneticPr fontId="1" type="noConversion"/>
  </si>
  <si>
    <t>원광보건대학교 학술연구비 지원에 의해 수행되었음</t>
    <phoneticPr fontId="1" type="noConversion"/>
  </si>
  <si>
    <t>Yildirim (2019)</t>
  </si>
  <si>
    <t>Chang (2018)</t>
    <phoneticPr fontId="1" type="noConversion"/>
  </si>
  <si>
    <t>Wu (2018)</t>
    <phoneticPr fontId="1" type="noConversion"/>
  </si>
  <si>
    <t>Alcobendas-Maestro (2012)</t>
  </si>
  <si>
    <t>Piira (2019)</t>
  </si>
  <si>
    <t>Shin (2014)</t>
  </si>
  <si>
    <t>Midik (2020)</t>
  </si>
  <si>
    <t>exoskeleton-assisted gait training(EGT)</t>
    <phoneticPr fontId="1" type="noConversion"/>
  </si>
  <si>
    <t>robotic treadmill training</t>
    <phoneticPr fontId="1" type="noConversion"/>
  </si>
  <si>
    <t>standard physical treatment+Lokomat</t>
    <phoneticPr fontId="1" type="noConversion"/>
  </si>
  <si>
    <t>ROBOT-ASSISTED LOCOMOTOR TRAINING</t>
    <phoneticPr fontId="1" type="noConversion"/>
  </si>
  <si>
    <t>로봇(RAGT)+일반재활치료</t>
    <phoneticPr fontId="1" type="noConversion"/>
  </si>
  <si>
    <t>robotic assisted gait training+ conventional therapy</t>
    <phoneticPr fontId="1" type="noConversion"/>
  </si>
  <si>
    <t>Ekso® (Ekso Bionics, Richmond, CA)</t>
    <phoneticPr fontId="1" type="noConversion"/>
  </si>
  <si>
    <t>Lokomat Prodevice</t>
    <phoneticPr fontId="1" type="noConversion"/>
  </si>
  <si>
    <t>physical therapy</t>
    <phoneticPr fontId="1" type="noConversion"/>
  </si>
  <si>
    <t>conventional overground training+standard physical treatment</t>
    <phoneticPr fontId="1" type="noConversion"/>
  </si>
  <si>
    <t>low-intensity usual care from their local physical therapist</t>
    <phoneticPr fontId="1" type="noConversion"/>
  </si>
  <si>
    <t>일반재활치료(physical therapy)</t>
    <phoneticPr fontId="1" type="noConversion"/>
  </si>
  <si>
    <t>터키</t>
    <phoneticPr fontId="1" type="noConversion"/>
  </si>
  <si>
    <t>-</t>
    <phoneticPr fontId="1" type="noConversion"/>
  </si>
  <si>
    <t>NR</t>
    <phoneticPr fontId="1" type="noConversion"/>
  </si>
  <si>
    <t>완전/불완전 척수손상</t>
    <phoneticPr fontId="1" type="noConversion"/>
  </si>
  <si>
    <t>&lt;선택기준&gt;
ㆍAmerican Spinal Injury Association Impairment Scale (AIS) 로 분류, 불완전한 A,B,C,D로 분류(T6이상, AIS-C,D이상)
ㆍ18–65세 
ㆍ6개월 이내 손상 발생
ㆍ손상전에 독립보행이 가능했던 환자
&lt;배제기준&gt;
ㆍ이전에 로봇치료 받았던 경험 있음
ㆍ하지에 심각한 경직(spasticity), 강직(rigidity), 구축(contracture), 골절이 있음
ㆍ심각한 골다공증 
ㆍ하지와 골반압력궤양 있음
ㆍ기타 보행에 영향을 미치는 신경학적 질병
ㆍ조절안되는 심장질환, 임신, 심각한 인지장애나 의사소통 질환이 있음</t>
    <phoneticPr fontId="1" type="noConversion"/>
  </si>
  <si>
    <t>중재군 3개월, 비교군 2개월</t>
    <phoneticPr fontId="1" type="noConversion"/>
  </si>
  <si>
    <t xml:space="preserve">중재군/비교군
-외상성:비외상성: 34:10/34:10
-Level(Lumbar:thoracic) :10:25/9:28
-Level(사지마비:편측마비) :9:35/7:37
-ASIA(완전:불완전):21:23/18:26
</t>
    <phoneticPr fontId="1" type="noConversion"/>
  </si>
  <si>
    <t>L</t>
    <phoneticPr fontId="1" type="noConversion"/>
  </si>
  <si>
    <t>Only one investigator was involved in the randomization process, which was performed through coin flipping.</t>
    <phoneticPr fontId="1" type="noConversion"/>
  </si>
  <si>
    <r>
      <t xml:space="preserve">Funding support for this study was
provided by </t>
    </r>
    <r>
      <rPr>
        <sz val="10"/>
        <color rgb="FFFF0000"/>
        <rFont val="맑은 고딕"/>
        <family val="3"/>
        <charset val="129"/>
        <scheme val="minor"/>
      </rPr>
      <t>National Institutes of Health grant</t>
    </r>
    <r>
      <rPr>
        <sz val="10"/>
        <color theme="1"/>
        <rFont val="맑은 고딕"/>
        <family val="3"/>
        <charset val="129"/>
        <scheme val="minor"/>
      </rPr>
      <t xml:space="preserve"> R01HD41487 (to Dr Field-Fote) and The Miami Project to
Cure Paralysis.</t>
    </r>
    <phoneticPr fontId="1" type="noConversion"/>
  </si>
  <si>
    <t>ㆍ로봇치료: 16회, 8주간, 2회/주
ㆍ일반물리치료:2회/일, 5회/주
-각 세션별로 걷기훈련(30분)</t>
    <phoneticPr fontId="1" type="noConversion"/>
  </si>
  <si>
    <t>conventional treatment</t>
    <phoneticPr fontId="1" type="noConversion"/>
  </si>
  <si>
    <t xml:space="preserve">ㆍ컴퓨터로 힘 조절이 가능한 4개 모터와 실시간 피트백가능한 모니터로 환자 동기부여
ㆍ인체공항적 구조로 손으로 잡을수 있는 바, 높이, 폭 조절 가능
ㆍ걷기훈련 처음 시작할때  체중 절반정도를 서포트하고, 점점 서포트를 줄여감
ㆍ재활프로그램이 끝나갈때는 걷기훈련은 full body weight로 종료함
</t>
    <phoneticPr fontId="1" type="noConversion"/>
  </si>
  <si>
    <t>All patients were evaluated by a blind researcher (Kadriye Öneş) at the beginning and end of treatment (single-blind study).</t>
    <phoneticPr fontId="1" type="noConversion"/>
  </si>
  <si>
    <t>In total, 88 patients were included and were randomly divided into two groups.
배정순서 은폐에 대한 보고없음</t>
    <phoneticPr fontId="1" type="noConversion"/>
  </si>
  <si>
    <t>u</t>
    <phoneticPr fontId="1" type="noConversion"/>
  </si>
  <si>
    <t>U</t>
    <phoneticPr fontId="1" type="noConversion"/>
  </si>
  <si>
    <t>FIM(Functional independence measure)</t>
    <phoneticPr fontId="1" type="noConversion"/>
  </si>
  <si>
    <t>점수</t>
    <phoneticPr fontId="1" type="noConversion"/>
  </si>
  <si>
    <t>7점척도</t>
    <phoneticPr fontId="1" type="noConversion"/>
  </si>
  <si>
    <t>admission</t>
    <phoneticPr fontId="1" type="noConversion"/>
  </si>
  <si>
    <t>out</t>
    <phoneticPr fontId="1" type="noConversion"/>
  </si>
  <si>
    <t>median(interquartile range)</t>
    <phoneticPr fontId="1" type="noConversion"/>
  </si>
  <si>
    <t>healing rate(%)</t>
    <phoneticPr fontId="1" type="noConversion"/>
  </si>
  <si>
    <t>WISCI II(Walking Index SCI II)</t>
    <phoneticPr fontId="1" type="noConversion"/>
  </si>
  <si>
    <t>0-20점(0:보행x, 20:독립보행)</t>
    <phoneticPr fontId="1" type="noConversion"/>
  </si>
  <si>
    <t>WISCI II 당 post hoc power계산한값</t>
    <phoneticPr fontId="1" type="noConversion"/>
  </si>
  <si>
    <t>복원데이터의 93.1%를 기본으로함
a error 0.05</t>
    <phoneticPr fontId="1" type="noConversion"/>
  </si>
  <si>
    <t>중재군: 전후값 p-value 0.0001
대조군: 전후값 p-value 0.0001</t>
    <phoneticPr fontId="1" type="noConversion"/>
  </si>
  <si>
    <t>중재군: 전후값 p-value 0.0001
대조군: 전후값 p-value 0.001</t>
    <phoneticPr fontId="1" type="noConversion"/>
  </si>
  <si>
    <t>언급없음</t>
    <phoneticPr fontId="1" type="noConversion"/>
  </si>
  <si>
    <t>로봇-보행훈련+일반 물리치료법이 보행 기능과 장애 수준측면에서 기존물리치료법 보다 더 우월하다는것을 밝힘</t>
    <phoneticPr fontId="1" type="noConversion"/>
  </si>
  <si>
    <t>NCT03011099</t>
    <phoneticPr fontId="1" type="noConversion"/>
  </si>
  <si>
    <t>The study was partly funded by the TIRR Innovation Grant, Memorial Hermann Foundation, and Mission Connect, a project by TIRR Foundation.(TIRR병원의 공공재단)</t>
    <phoneticPr fontId="1" type="noConversion"/>
  </si>
  <si>
    <t>불완전 척수손상</t>
    <phoneticPr fontId="1" type="noConversion"/>
  </si>
  <si>
    <t>2014.1~2015.3</t>
    <phoneticPr fontId="1" type="noConversion"/>
  </si>
  <si>
    <t>The subjects were randomized by the members of the research team into two groups (EGT and CPT) by drawing lots, maintaining allocation concealment.</t>
    <phoneticPr fontId="1" type="noConversion"/>
  </si>
  <si>
    <t>H</t>
    <phoneticPr fontId="1" type="noConversion"/>
  </si>
  <si>
    <t>However, it was impossible to blind the subjects to their allocation as EGT and CPT are completely different interventions requiring extensive subject involvement in training.</t>
    <phoneticPr fontId="1" type="noConversion"/>
  </si>
  <si>
    <t>ㆍ일어나고 서기, 균형, 체중 실기, 걷기, 돌기, 앉았다가 일어나기</t>
    <phoneticPr fontId="1" type="noConversion"/>
  </si>
  <si>
    <t>ㆍ60분, 5회/주, 3주간실시, 총 15회
ㆍ같은정도와 양으로 매일 규직적으로 신체활동 및 운동 유지</t>
    <phoneticPr fontId="1" type="noConversion"/>
  </si>
  <si>
    <t xml:space="preserve">&lt;선택기준&gt;
ㆍ18세 이상, 남성,임신하지않은 여성
ㆍ상해 후 6개월 지남
ㆍ키 1.5~1.88m, 몸무게 100kg이하
ㆍ독립적으로 2분서있을 수 있는 사람(보장구 없이)
ㆍ인지평가를 위한 3단계 지시를 따라옴
&lt;배제기준&gt;
ㆍ하지 근육 뉴런 손상에 대한 임상 증상있음
ㆍSCI외에 심각한 신경학적 외상력
ㆍ심각한 동반질환(활성감염, 심장, 폐, 순환계 증상, 압력 궤양이나 피부 관련질환, 엉덩이나 척추에 영향 미칠수 있는 심각한 골다공증, 심각한 하지경직(Modified Ashworth 3이상) 이나 조절되지 않는 간헐성경련, 회복되지 않은 하체나 골반 골절
ㆍ정상적인 보행패턴을 하는데 제한이 있거나, 앉았다 일어났다 하는데 제한이 있을때
ㆍ앞쪽 rolling walker나 목발을 쓸때 지지와 균형을 유지할수 있는 능력이 없는 상체 힘이 없을때 
ㆍ하지에서 ROM에 저항하는 이질적 골화
ㆍ경축(엉덩이 15도, 무릎 20도 이상)
ㆍ운동 계획이나 충동문제를 야기하는 정신적 문제
ㆍ연구에 참여하기 3개월 전에 물리치료 받은 사람
</t>
    <phoneticPr fontId="1" type="noConversion"/>
  </si>
  <si>
    <t>22(40 vs 0)</t>
    <phoneticPr fontId="1" type="noConversion"/>
  </si>
  <si>
    <t>57.5
(56세/60세)</t>
    <phoneticPr fontId="1" type="noConversion"/>
  </si>
  <si>
    <t>평균 11.2
(15년/7년)</t>
    <phoneticPr fontId="1" type="noConversion"/>
  </si>
  <si>
    <t>left</t>
    <phoneticPr fontId="1" type="noConversion"/>
  </si>
  <si>
    <t>swing percentage</t>
    <phoneticPr fontId="1" type="noConversion"/>
  </si>
  <si>
    <t>pre-</t>
    <phoneticPr fontId="1" type="noConversion"/>
  </si>
  <si>
    <t>95%CI
(-5.8,9.4)</t>
    <phoneticPr fontId="1" type="noConversion"/>
  </si>
  <si>
    <t>NR</t>
    <phoneticPr fontId="1" type="noConversion"/>
  </si>
  <si>
    <t>stance percentage</t>
    <phoneticPr fontId="1" type="noConversion"/>
  </si>
  <si>
    <t>95%CI
(-0.3,3.4)</t>
    <phoneticPr fontId="1" type="noConversion"/>
  </si>
  <si>
    <t>95%CI
(-9.4,5.8)</t>
    <phoneticPr fontId="1" type="noConversion"/>
  </si>
  <si>
    <t>95%CI
(-3.4,0.3)</t>
    <phoneticPr fontId="1" type="noConversion"/>
  </si>
  <si>
    <t>cm</t>
    <phoneticPr fontId="1" type="noConversion"/>
  </si>
  <si>
    <t>95%CI
(-1.7,5.7)</t>
    <phoneticPr fontId="1" type="noConversion"/>
  </si>
  <si>
    <t>95%CI
(-11.9,5.1)</t>
    <phoneticPr fontId="1" type="noConversion"/>
  </si>
  <si>
    <t>right</t>
    <phoneticPr fontId="1" type="noConversion"/>
  </si>
  <si>
    <t>95%CI
(-6.5,11.2)</t>
    <phoneticPr fontId="1" type="noConversion"/>
  </si>
  <si>
    <t>95%CI
(-11.2,6.5)</t>
    <phoneticPr fontId="1" type="noConversion"/>
  </si>
  <si>
    <t>95%CI
(0.7,8.0)</t>
    <phoneticPr fontId="1" type="noConversion"/>
  </si>
  <si>
    <t>95%CI
(-7.0,4.1)</t>
    <phoneticPr fontId="1" type="noConversion"/>
  </si>
  <si>
    <t>95%CI
(-4.1,7.0)</t>
    <phoneticPr fontId="1" type="noConversion"/>
  </si>
  <si>
    <t>95%CI
(0.3,2.1)</t>
    <phoneticPr fontId="1" type="noConversion"/>
  </si>
  <si>
    <t>10MWT</t>
    <phoneticPr fontId="1" type="noConversion"/>
  </si>
  <si>
    <t>m/s</t>
    <phoneticPr fontId="1" type="noConversion"/>
  </si>
  <si>
    <t>6MWT</t>
    <phoneticPr fontId="1" type="noConversion"/>
  </si>
  <si>
    <t>m</t>
    <phoneticPr fontId="1" type="noConversion"/>
  </si>
  <si>
    <t>TUG</t>
    <phoneticPr fontId="1" type="noConversion"/>
  </si>
  <si>
    <t>s</t>
    <phoneticPr fontId="1" type="noConversion"/>
  </si>
  <si>
    <t>95%CI
(-0.02,0.11)</t>
    <phoneticPr fontId="1" type="noConversion"/>
  </si>
  <si>
    <t>95%CI
(1.2,32.5)</t>
    <phoneticPr fontId="1" type="noConversion"/>
  </si>
  <si>
    <t>95%CI
(-47.5,16.6)</t>
    <phoneticPr fontId="1" type="noConversion"/>
  </si>
  <si>
    <t>95%CI
(-0.09,0.17)</t>
    <phoneticPr fontId="1" type="noConversion"/>
  </si>
  <si>
    <t>95%CI
(-9.3,24.7)</t>
    <phoneticPr fontId="1" type="noConversion"/>
  </si>
  <si>
    <t>95%CI
(-2.6,-0.6)</t>
    <phoneticPr fontId="1" type="noConversion"/>
  </si>
  <si>
    <t xml:space="preserve">로봇재활훈련은  불완전 척수손상을 가진 개인에게 적용될 수 있음
피험자는 치료를 견딜 수 있었지만, 외골격 크기의 범위가 더 넓은 환자 코호트를 모으기에 제한요인이 될 수 있음
</t>
    <phoneticPr fontId="1" type="noConversion"/>
  </si>
  <si>
    <t>Pre- and post-assessment sessions were conducted at the pre- and immediate post-training for both groups by a physical therapist who was masked of the group assignment.</t>
    <phoneticPr fontId="1" type="noConversion"/>
  </si>
  <si>
    <t>탈락자있음(np show1, did not receive allocated inteervention1)</t>
    <phoneticPr fontId="1" type="noConversion"/>
  </si>
  <si>
    <t>12.5(1vs1)</t>
    <phoneticPr fontId="1" type="noConversion"/>
  </si>
  <si>
    <t>미국</t>
    <phoneticPr fontId="1" type="noConversion"/>
  </si>
  <si>
    <t>NR</t>
    <phoneticPr fontId="1" type="noConversion"/>
  </si>
  <si>
    <t>8주</t>
    <phoneticPr fontId="1" type="noConversion"/>
  </si>
  <si>
    <t>3주</t>
    <phoneticPr fontId="1" type="noConversion"/>
  </si>
  <si>
    <t>2010~2013</t>
    <phoneticPr fontId="1" type="noConversion"/>
  </si>
  <si>
    <t>척수손상</t>
    <phoneticPr fontId="1" type="noConversion"/>
  </si>
  <si>
    <t>&lt;선택기준&gt;
ㆍ18-65세
ㆍ의학적으로 안정된 상태로 참여
ㆍ척수 병변이 C2-T10 수준
ㆍ두 다리의 수동적 가동범위가 보행을 위한 기능한계 이내 
ㆍ골다공증이 무릎을 넘지 않음
&lt;배제기준&gt;
ㆍ치료되지 않은 욕창, 감염 있을때
ㆍ심각한 심혈관계, 폐질환
ㆍ중추 혹은 말초신경 손상
ㆍ하지의 재발성 골절이나 알려지지 않은 정형외과 외상력
ㆍ6개월 내 보톡스 주사 맞는 이력</t>
    <phoneticPr fontId="1" type="noConversion"/>
  </si>
  <si>
    <t>48.4세 vs 48.1세</t>
    <phoneticPr fontId="1" type="noConversion"/>
  </si>
  <si>
    <t>5.8년 vs 9.4년</t>
    <phoneticPr fontId="1" type="noConversion"/>
  </si>
  <si>
    <t>ㆍ트레드밀 걷기를 하면서 골반과 다리에 힘을 가해 조절할 수 있도록 해줌
ㆍ4개의 나이론 코팅된 스테인리스스틸 케이블(1.6mm)를 4개의 모터와 케이블 스풀로 조절함
ㆍ2개의 운동화된 케이블이 커스텀 멜빵에 부착되어 골반에 힘을 조절하도록 도와주고, 체중 이동을 용이하게 해주기 위해 골반에 제어 보조력을 제공함
ㆍ발목 위 다리에 묶인 교정기에 2개의 전동케이블 부착해 다리 스윙을 보조하는 통제력 제공
ㆍLabVIEW에 프로그래밍된 인터페이스 이용해 제어함
ㆍ골반, 다리보조하중을 trigger하는데 사용된 발목 궤적 신호를 측정하기 위해 맞춤형 3차원 위치 탐지기의 두 세트 사용
ㆍ위치 감지기 로드3개, 전위차계 12개 구성</t>
    <phoneticPr fontId="1" type="noConversion"/>
  </si>
  <si>
    <t>L</t>
    <phoneticPr fontId="1" type="noConversion"/>
  </si>
  <si>
    <t>The randomization was conducted by research physical therapists through concealed envelopes, which was chosen by each subject for the determination of his/her group assignment.</t>
    <phoneticPr fontId="1" type="noConversion"/>
  </si>
  <si>
    <t>treadmill training (only)</t>
    <phoneticPr fontId="1" type="noConversion"/>
  </si>
  <si>
    <t>ㆍ주3회, 6주간
ㆍ45분(35분 트레드밀 훈련 + 10분 오버그라운드 걷기)
ㆍ1-3분정도 휴식</t>
    <phoneticPr fontId="1" type="noConversion"/>
  </si>
  <si>
    <t xml:space="preserve">로봇 트레이니한 그룹에서 중재 후 6분걷기 결과가 유의하게 개선되었지만, 두 그룹간의 걷기 속도 개선에는 유의한 차이가 없었음
하지만 로봇 트레이닝한 환자가 트레드밀 치료만 환자들보다 더 많이 개선된 결과를 보임(15% vs 2%)
-&gt; 골반을 지지해주는 체중 지지 기능이 있는 트레들밀 훈련을 SCI 환자에서 운동기능을 개선시키는데 사용할 수 있음
</t>
    <phoneticPr fontId="1" type="noConversion"/>
  </si>
  <si>
    <t>Spatial-temporal gait parameters (SSV)</t>
    <phoneticPr fontId="1" type="noConversion"/>
  </si>
  <si>
    <t>post(6주)</t>
    <phoneticPr fontId="1" type="noConversion"/>
  </si>
  <si>
    <t>FU(8주)</t>
    <phoneticPr fontId="1" type="noConversion"/>
  </si>
  <si>
    <t>Step frequency</t>
    <phoneticPr fontId="1" type="noConversion"/>
  </si>
  <si>
    <t>Step length</t>
  </si>
  <si>
    <t>m</t>
    <phoneticPr fontId="1" type="noConversion"/>
  </si>
  <si>
    <t>Stance time</t>
    <phoneticPr fontId="1" type="noConversion"/>
  </si>
  <si>
    <t>%</t>
    <phoneticPr fontId="1" type="noConversion"/>
  </si>
  <si>
    <t>single leg support time</t>
    <phoneticPr fontId="1" type="noConversion"/>
  </si>
  <si>
    <t>Spatial-temporal gait parameters (FV)</t>
    <phoneticPr fontId="1" type="noConversion"/>
  </si>
  <si>
    <t>Other clinical outcome measurements</t>
  </si>
  <si>
    <t>ASIA motor score (LEMS)</t>
  </si>
  <si>
    <t>BBS</t>
    <phoneticPr fontId="1" type="noConversion"/>
  </si>
  <si>
    <t>ABC</t>
    <phoneticPr fontId="1" type="noConversion"/>
  </si>
  <si>
    <t>SF-36, PCS</t>
    <phoneticPr fontId="1" type="noConversion"/>
  </si>
  <si>
    <t>SF-36, MCS</t>
    <phoneticPr fontId="1" type="noConversion"/>
  </si>
  <si>
    <t>MAS</t>
    <phoneticPr fontId="1" type="noConversion"/>
  </si>
  <si>
    <t>FV baseline p=0.09</t>
    <phoneticPr fontId="1" type="noConversion"/>
  </si>
  <si>
    <t>SSV baseline p=0.07</t>
    <phoneticPr fontId="1" type="noConversion"/>
  </si>
  <si>
    <t>The randomization was conducted by research physical therapists through concealed envelopes, which was chosen by each subject for the determination of his/her group assignment.</t>
    <phoneticPr fontId="1" type="noConversion"/>
  </si>
  <si>
    <t>L</t>
    <phoneticPr fontId="1" type="noConversion"/>
  </si>
  <si>
    <t>H</t>
    <phoneticPr fontId="1" type="noConversion"/>
  </si>
  <si>
    <t>두명 탈락</t>
    <phoneticPr fontId="1" type="noConversion"/>
  </si>
  <si>
    <t>U</t>
    <phoneticPr fontId="1" type="noConversion"/>
  </si>
  <si>
    <t>스페인</t>
    <phoneticPr fontId="1" type="noConversion"/>
  </si>
  <si>
    <t>NR</t>
    <phoneticPr fontId="1" type="noConversion"/>
  </si>
  <si>
    <t>2006.11~2008.9</t>
    <phoneticPr fontId="1" type="noConversion"/>
  </si>
  <si>
    <t>45.2세 vs 49.5세</t>
    <phoneticPr fontId="1" type="noConversion"/>
  </si>
  <si>
    <t>62% vs 63%</t>
    <phoneticPr fontId="1" type="noConversion"/>
  </si>
  <si>
    <t>120일 vs 135일</t>
    <phoneticPr fontId="1" type="noConversion"/>
  </si>
  <si>
    <t>ASIA C: 68% vs 71%
AISA D: 32% vs 29%</t>
    <phoneticPr fontId="1" type="noConversion"/>
  </si>
  <si>
    <t>&lt;Etiology&gt;
Traumatic: 49% vs 47%
non-trauma: 51% vs 53%</t>
    <phoneticPr fontId="1" type="noConversion"/>
  </si>
  <si>
    <t>This research was supported by a grant from FISCAM (Fondo para la Investigación Sanitaria en Castilla la Mancha) - AN/2006/27.</t>
    <phoneticPr fontId="1" type="noConversion"/>
  </si>
  <si>
    <t>L</t>
    <phoneticPr fontId="1" type="noConversion"/>
  </si>
  <si>
    <t>locomat+walking training</t>
    <phoneticPr fontId="1" type="noConversion"/>
  </si>
  <si>
    <t>로봇재활훈련은 비진행성 척수손상 환자들에게 걷기훈련과 비슷한 걷기속도를 보여주었다. 하지만 로봇그룹에서 다리 힘이 더 강했기 때문에 정형외과와 보조기의 필요성이 줄어든 것으로 보임</t>
    <phoneticPr fontId="1" type="noConversion"/>
  </si>
  <si>
    <t>speed</t>
    <phoneticPr fontId="1" type="noConversion"/>
  </si>
  <si>
    <t>WISCI II</t>
    <phoneticPr fontId="1" type="noConversion"/>
  </si>
  <si>
    <t>walk distance</t>
    <phoneticPr fontId="1" type="noConversion"/>
  </si>
  <si>
    <t>FIM-L</t>
    <phoneticPr fontId="1" type="noConversion"/>
  </si>
  <si>
    <t>LEMS</t>
    <phoneticPr fontId="1" type="noConversion"/>
  </si>
  <si>
    <t>Ashworth</t>
    <phoneticPr fontId="1" type="noConversion"/>
  </si>
  <si>
    <t>VAS</t>
    <phoneticPr fontId="1" type="noConversion"/>
  </si>
  <si>
    <t>baseline</t>
    <phoneticPr fontId="1" type="noConversion"/>
  </si>
  <si>
    <t>0.18-0.52</t>
    <phoneticPr fontId="1" type="noConversion"/>
  </si>
  <si>
    <t>0.15-0.5</t>
    <phoneticPr fontId="1" type="noConversion"/>
  </si>
  <si>
    <t>0.2-0.6</t>
    <phoneticPr fontId="1" type="noConversion"/>
  </si>
  <si>
    <t>0.2-0.5</t>
    <phoneticPr fontId="1" type="noConversion"/>
  </si>
  <si>
    <t>3-8</t>
    <phoneticPr fontId="1" type="noConversion"/>
  </si>
  <si>
    <t>2.3-6</t>
    <phoneticPr fontId="1" type="noConversion"/>
  </si>
  <si>
    <t>8.5-19</t>
    <phoneticPr fontId="1" type="noConversion"/>
  </si>
  <si>
    <t>8-16</t>
    <phoneticPr fontId="1" type="noConversion"/>
  </si>
  <si>
    <t>68.8-189</t>
    <phoneticPr fontId="1" type="noConversion"/>
  </si>
  <si>
    <t>61-165.2</t>
    <phoneticPr fontId="1" type="noConversion"/>
  </si>
  <si>
    <t>69.8-228.1</t>
    <phoneticPr fontId="1" type="noConversion"/>
  </si>
  <si>
    <t>51.4-178.7</t>
    <phoneticPr fontId="1" type="noConversion"/>
  </si>
  <si>
    <t>3-6</t>
    <phoneticPr fontId="1" type="noConversion"/>
  </si>
  <si>
    <t>2-6</t>
    <phoneticPr fontId="1" type="noConversion"/>
  </si>
  <si>
    <t>6-12</t>
    <phoneticPr fontId="1" type="noConversion"/>
  </si>
  <si>
    <t>5-10</t>
    <phoneticPr fontId="1" type="noConversion"/>
  </si>
  <si>
    <t>24.5-38.9</t>
    <phoneticPr fontId="1" type="noConversion"/>
  </si>
  <si>
    <t>23.7-36</t>
    <phoneticPr fontId="1" type="noConversion"/>
  </si>
  <si>
    <t>35-45.5</t>
    <phoneticPr fontId="1" type="noConversion"/>
  </si>
  <si>
    <t>29.7-40</t>
    <phoneticPr fontId="1" type="noConversion"/>
  </si>
  <si>
    <t>1-3</t>
    <phoneticPr fontId="1" type="noConversion"/>
  </si>
  <si>
    <t>0-1.2</t>
    <phoneticPr fontId="1" type="noConversion"/>
  </si>
  <si>
    <t>1-4</t>
    <phoneticPr fontId="1" type="noConversion"/>
  </si>
  <si>
    <t>0-5</t>
    <phoneticPr fontId="1" type="noConversion"/>
  </si>
  <si>
    <t>0</t>
    <phoneticPr fontId="1" type="noConversion"/>
  </si>
  <si>
    <t>0-6</t>
    <phoneticPr fontId="1" type="noConversion"/>
  </si>
  <si>
    <t>0-3.5</t>
    <phoneticPr fontId="1" type="noConversion"/>
  </si>
  <si>
    <t>they were randomized to the Lokomat and conventional overground groups using a proper allocation concealment process by a centralized computer program.</t>
    <phoneticPr fontId="1" type="noConversion"/>
  </si>
  <si>
    <t>H</t>
    <phoneticPr fontId="1" type="noConversion"/>
  </si>
  <si>
    <t>보고하고 있는 n수가 모두 다름</t>
    <phoneticPr fontId="1" type="noConversion"/>
  </si>
  <si>
    <t>탈락있고, 보고하고있는 지표 n수 다름</t>
    <phoneticPr fontId="1" type="noConversion"/>
  </si>
  <si>
    <t>The assessors were blinded for treatment allocation and familiar with the test battery.</t>
    <phoneticPr fontId="1" type="noConversion"/>
  </si>
  <si>
    <t>The study was funded by the Norwegian Health Authorities and the Norwegian Health and Rehabilitation funds. Gjensidige insurance company donated the LOKOMAT® gait training robot.</t>
    <phoneticPr fontId="1" type="noConversion"/>
  </si>
  <si>
    <t>NCT00854555</t>
  </si>
  <si>
    <t>노르웨이</t>
    <phoneticPr fontId="1" type="noConversion"/>
  </si>
  <si>
    <t>2(병원 or 광고)</t>
    <phoneticPr fontId="1" type="noConversion"/>
  </si>
  <si>
    <t>&lt;선택기준&gt;
ㆍ18-70세
ㆍASIA AIS C 혹은 D
ㆍ유병 2년이상
ㆍ휠체어 없이, 걷기기능 있음
ㆍBMI 30이하
ㆍ인지영향 없음
&lt;배제기준&gt;
ㆍ이동제한이 있거나 로봇훈련이용하는데 제한이 있는 사람</t>
    <phoneticPr fontId="1" type="noConversion"/>
  </si>
  <si>
    <t>55세 vs 46세</t>
    <phoneticPr fontId="1" type="noConversion"/>
  </si>
  <si>
    <t>57% vs 42%</t>
    <phoneticPr fontId="1" type="noConversion"/>
  </si>
  <si>
    <t>21년 vs 15년</t>
    <phoneticPr fontId="1" type="noConversion"/>
  </si>
  <si>
    <t>AIS C: 14% vs 42%
AIS D: 86% vs 58%</t>
    <phoneticPr fontId="1" type="noConversion"/>
  </si>
  <si>
    <t>traumatic: 86% vs 50%</t>
    <phoneticPr fontId="1" type="noConversion"/>
  </si>
  <si>
    <t>최신 로봇재활 훈련은 독립적인 보행기능을 다시 확립시키진 못함
근력과 균형에 미미하지만 중요하지 않은 효과가 있었고, 그룹간 유의한 차이는 대조군의 자세제어에서만 나타남</t>
    <phoneticPr fontId="1" type="noConversion"/>
  </si>
  <si>
    <t>10MWT</t>
    <phoneticPr fontId="1" type="noConversion"/>
  </si>
  <si>
    <t>6MWT</t>
    <phoneticPr fontId="1" type="noConversion"/>
  </si>
  <si>
    <t>BBS</t>
    <phoneticPr fontId="1" type="noConversion"/>
  </si>
  <si>
    <t>MFR</t>
    <phoneticPr fontId="1" type="noConversion"/>
  </si>
  <si>
    <t>cm</t>
    <phoneticPr fontId="1" type="noConversion"/>
  </si>
  <si>
    <t>(0.1.1.0)</t>
  </si>
  <si>
    <t>(9.0.47.0)</t>
  </si>
  <si>
    <t>(4.0.48.0)</t>
  </si>
  <si>
    <t>(20.0.55.0)</t>
  </si>
  <si>
    <t>(0.1.0.7)</t>
  </si>
  <si>
    <t>(14.0.38.0)</t>
  </si>
  <si>
    <t>(5.0.37.0)</t>
  </si>
  <si>
    <t>(42.0.55.0)</t>
  </si>
  <si>
    <t>0(–0.1–0.1)</t>
    <phoneticPr fontId="1" type="noConversion"/>
  </si>
  <si>
    <t>6.6(–14.0–34.0)</t>
    <phoneticPr fontId="1" type="noConversion"/>
  </si>
  <si>
    <t>5.4(–1.0–19.0)</t>
    <phoneticPr fontId="1" type="noConversion"/>
  </si>
  <si>
    <t>4.3(0–10.0)</t>
    <phoneticPr fontId="1" type="noConversion"/>
  </si>
  <si>
    <t>–11.0(–19.0–0)</t>
    <phoneticPr fontId="1" type="noConversion"/>
  </si>
  <si>
    <t>0.1(-0.1-0.6)</t>
    <phoneticPr fontId="1" type="noConversion"/>
  </si>
  <si>
    <t>23.1(-45.0-43.0)</t>
    <phoneticPr fontId="1" type="noConversion"/>
  </si>
  <si>
    <t>0.2(-11.0.7.0)</t>
    <phoneticPr fontId="1" type="noConversion"/>
  </si>
  <si>
    <t>3.2(-1.0-9.0)</t>
    <phoneticPr fontId="1" type="noConversion"/>
  </si>
  <si>
    <t>-2.4(-14.0--8.0)</t>
    <phoneticPr fontId="1" type="noConversion"/>
  </si>
  <si>
    <t>Subjects were randomized to either intervention (I) or control group (C) using concealment by sealed envelopes.</t>
    <phoneticPr fontId="1" type="noConversion"/>
  </si>
  <si>
    <t>Assessments were conducted single blindly at Sunnaas Rehabilitation Hospital.</t>
    <phoneticPr fontId="1" type="noConversion"/>
  </si>
  <si>
    <t>대조군에서 3명 보고되지 않은 값 있음</t>
    <phoneticPr fontId="1" type="noConversion"/>
  </si>
  <si>
    <t>탈락없음</t>
    <phoneticPr fontId="1" type="noConversion"/>
  </si>
  <si>
    <t>Lokomat + training session</t>
    <phoneticPr fontId="1" type="noConversion"/>
  </si>
  <si>
    <t>불완전 척수손상</t>
    <phoneticPr fontId="1" type="noConversion"/>
  </si>
  <si>
    <t>2020.5~2014.5</t>
    <phoneticPr fontId="1" type="noConversion"/>
  </si>
  <si>
    <t>NR</t>
    <phoneticPr fontId="1" type="noConversion"/>
  </si>
  <si>
    <t>한국</t>
    <phoneticPr fontId="1" type="noConversion"/>
  </si>
  <si>
    <t>&lt;선택기준&gt;
ㆍ외상/비외상성 때문에 생긴 진행성 척수 lesion 없음
ㆍ발병 6개월이내
ㆍASIA scale D
ㆍ20-65세
&lt;배제기준&gt;
ㆍ압력 궤양, 엉덩이와 무릎관절에 심각한 ROM 제한 있는 사람
ㆍ심각한 인지장애
ㆍ폐 혹은 심장질환으로 운동시 모니터링 필요한 사람
ㆍ마미손상(Cuada equina injury)같은 하지 운동뉴런 lesion 이나 이전에 RAGT 받아본적 있는 사람</t>
    <phoneticPr fontId="1" type="noConversion"/>
  </si>
  <si>
    <t xml:space="preserve">
1.5 km/h로  속도 고정, 치료 시작에는 환자bodyweight의 50%로 설정하고, 회차 진행될수록 비율 줄임. Guidance 힘은 100%유지</t>
    <phoneticPr fontId="1" type="noConversion"/>
  </si>
  <si>
    <t>Bobath principle를 이용</t>
    <phoneticPr fontId="1" type="noConversion"/>
  </si>
  <si>
    <t>탈락있음(7명)</t>
    <phoneticPr fontId="1" type="noConversion"/>
  </si>
  <si>
    <t>7/60명(11.7%)</t>
    <phoneticPr fontId="1" type="noConversion"/>
  </si>
  <si>
    <t>(주3일 RAGT, 주2일 물리치료)
주 3회, 40분간 진행 
+ 규직척인 물리치료, 4주간 진행
RAGT 하는날에도 physiotherapy1회
RAGT1회에 준비시간까지 포함해 1시간 소요, 실제 훈련시간은 40분, 
물리치료는 30분간진행</t>
    <phoneticPr fontId="1" type="noConversion"/>
  </si>
  <si>
    <t>43.2세vs48.1세</t>
    <phoneticPr fontId="1" type="noConversion"/>
  </si>
  <si>
    <t>74% vs 54%</t>
    <phoneticPr fontId="1" type="noConversion"/>
  </si>
  <si>
    <t>3.33개월 vs 2.73개월</t>
    <phoneticPr fontId="1" type="noConversion"/>
  </si>
  <si>
    <t>traumatic: 67% vs 19%
non-t: 33% vs 27%</t>
    <phoneticPr fontId="1" type="noConversion"/>
  </si>
  <si>
    <t>RAGT+일반재활치료를 같이한 군에서는일반재활치료만 한 군보다 보행기능이 더 좋아졌음. RAGT는 불완전SCI 환자에서 신경근육재건?(reeducation)을 도움을 주는 추가적 도구로 사용가능해보임</t>
    <phoneticPr fontId="1" type="noConversion"/>
  </si>
  <si>
    <t>LEMS</t>
    <phoneticPr fontId="1" type="noConversion"/>
  </si>
  <si>
    <t>AMI</t>
    <phoneticPr fontId="1" type="noConversion"/>
  </si>
  <si>
    <t>SCIM3-M</t>
    <phoneticPr fontId="1" type="noConversion"/>
  </si>
  <si>
    <t>WISCI-II</t>
    <phoneticPr fontId="1" type="noConversion"/>
  </si>
  <si>
    <t>entry</t>
    <phoneticPr fontId="1" type="noConversion"/>
  </si>
  <si>
    <t>end</t>
    <phoneticPr fontId="1" type="noConversion"/>
  </si>
  <si>
    <t>12-40</t>
    <phoneticPr fontId="1" type="noConversion"/>
  </si>
  <si>
    <t>20-49</t>
    <phoneticPr fontId="1" type="noConversion"/>
  </si>
  <si>
    <t>15-30</t>
    <phoneticPr fontId="1" type="noConversion"/>
  </si>
  <si>
    <t>0-11</t>
    <phoneticPr fontId="1" type="noConversion"/>
  </si>
  <si>
    <t>0-26</t>
    <phoneticPr fontId="1" type="noConversion"/>
  </si>
  <si>
    <t>0-14</t>
    <phoneticPr fontId="1" type="noConversion"/>
  </si>
  <si>
    <t>0-19</t>
    <phoneticPr fontId="1" type="noConversion"/>
  </si>
  <si>
    <t>20-40</t>
    <phoneticPr fontId="1" type="noConversion"/>
  </si>
  <si>
    <t>20-48</t>
    <phoneticPr fontId="1" type="noConversion"/>
  </si>
  <si>
    <t>13-30</t>
    <phoneticPr fontId="1" type="noConversion"/>
  </si>
  <si>
    <t>16-30</t>
    <phoneticPr fontId="1" type="noConversion"/>
  </si>
  <si>
    <t>0-18</t>
    <phoneticPr fontId="1" type="noConversion"/>
  </si>
  <si>
    <t>0-33</t>
    <phoneticPr fontId="1" type="noConversion"/>
  </si>
  <si>
    <t>0-16</t>
    <phoneticPr fontId="1" type="noConversion"/>
  </si>
  <si>
    <t>0-20</t>
    <phoneticPr fontId="1" type="noConversion"/>
  </si>
  <si>
    <t>10-30</t>
    <phoneticPr fontId="1" type="noConversion"/>
  </si>
  <si>
    <t>전후 p 0.001</t>
    <phoneticPr fontId="1" type="noConversion"/>
  </si>
  <si>
    <t>U</t>
    <phoneticPr fontId="1" type="noConversion"/>
  </si>
  <si>
    <t>A total of 60 participants were enrolled and randomly assigned to the RAGT group or conventional group.
-상세한 random방법 없음</t>
    <phoneticPr fontId="1" type="noConversion"/>
  </si>
  <si>
    <t>H</t>
    <phoneticPr fontId="1" type="noConversion"/>
  </si>
  <si>
    <t>L</t>
    <phoneticPr fontId="1" type="noConversion"/>
  </si>
  <si>
    <t>결과모두 보고함</t>
    <phoneticPr fontId="1" type="noConversion"/>
  </si>
  <si>
    <t>터키</t>
    <phoneticPr fontId="1" type="noConversion"/>
  </si>
  <si>
    <t>36.6세</t>
    <phoneticPr fontId="1" type="noConversion"/>
  </si>
  <si>
    <t>로봇(RAGT)+regular physiotherapy</t>
    <phoneticPr fontId="1" type="noConversion"/>
  </si>
  <si>
    <t>2011.9~2013.2</t>
    <phoneticPr fontId="1" type="noConversion"/>
  </si>
  <si>
    <t>All patients were randomized into two groups using block randomization.</t>
    <phoneticPr fontId="1" type="noConversion"/>
  </si>
  <si>
    <t>탈락없음</t>
    <phoneticPr fontId="1" type="noConversion"/>
  </si>
  <si>
    <t>The authors received no financial support for the research and/or authorship of this article.</t>
    <phoneticPr fontId="1" type="noConversion"/>
  </si>
  <si>
    <t>1.5km/h로 처음설정하고 점차 환자가 할 수 있는 만큼 속도 올림. 환자의 체중 50%정도를 body weight support system,하고 환자가 버틸 수 있는 만큼 줄임</t>
    <phoneticPr fontId="1" type="noConversion"/>
  </si>
  <si>
    <t>주 5일, 매회 30분</t>
    <phoneticPr fontId="1" type="noConversion"/>
  </si>
  <si>
    <t>ROM 운동, 강화운동, 신체 안정, self-care 능력, 바닥 걷기 훈련</t>
    <phoneticPr fontId="1" type="noConversion"/>
  </si>
  <si>
    <t>기존 재활이 불완전 SCI환자의 하지 운동기능, 보행 및 기능 상태 향상 측면에서 유용함. 또한 RAGT를 추가로 사용하게 되면 하지 운동 기능과 독립 기능이 더 향상됨</t>
    <phoneticPr fontId="1" type="noConversion"/>
  </si>
  <si>
    <t>median값
5개월 vs 24개월</t>
    <phoneticPr fontId="1" type="noConversion"/>
  </si>
  <si>
    <t>AIS C: 40% vs 66.7%
AIS D: 60% vs 33.3%</t>
    <phoneticPr fontId="1" type="noConversion"/>
  </si>
  <si>
    <t>WISCI</t>
    <phoneticPr fontId="1" type="noConversion"/>
  </si>
  <si>
    <t>SCIM</t>
    <phoneticPr fontId="1" type="noConversion"/>
  </si>
  <si>
    <t>t1(baseline)</t>
    <phoneticPr fontId="1" type="noConversion"/>
  </si>
  <si>
    <t>t2(5주)</t>
    <phoneticPr fontId="1" type="noConversion"/>
  </si>
  <si>
    <t>t3(3개월</t>
    <phoneticPr fontId="1" type="noConversion"/>
  </si>
  <si>
    <t>mean+/-SE</t>
    <phoneticPr fontId="1" type="noConversion"/>
  </si>
  <si>
    <t>두군간차이: Adjusted p values</t>
    <phoneticPr fontId="1" type="noConversion"/>
  </si>
  <si>
    <t>No.</t>
    <phoneticPr fontId="1" type="noConversion"/>
  </si>
  <si>
    <t>1저자(연도)</t>
    <phoneticPr fontId="1" type="noConversion"/>
  </si>
  <si>
    <t>안전성</t>
    <phoneticPr fontId="1" type="noConversion"/>
  </si>
  <si>
    <t>The intervention was well tolerated with no adverse events, except for minor issues such as small leg abrasions.</t>
    <phoneticPr fontId="1" type="noConversion"/>
  </si>
  <si>
    <t>Regarding the treatment reliability, in the CPT group, all subjects completed the assessment and training sessions without the occurrence of an adverse event. In the EGT group, only one subject acquired ankle soreness after a training session. However, the subject was able to continue the study protocol once the ankle soreness disappeared.
-The only adverse event (ankle soreness) occurred during the EGT, showing that EGT is safe and the training protocol was tolerable.</t>
    <phoneticPr fontId="1" type="noConversion"/>
  </si>
  <si>
    <t>Step length</t>
    <phoneticPr fontId="1" type="noConversion"/>
  </si>
  <si>
    <t>ASIA motor score (LEMS)</t>
    <phoneticPr fontId="1" type="noConversion"/>
  </si>
  <si>
    <t>post(3주)</t>
    <phoneticPr fontId="1" type="noConversion"/>
  </si>
  <si>
    <t>점수</t>
    <phoneticPr fontId="1" type="noConversion"/>
  </si>
  <si>
    <t>0-4</t>
    <phoneticPr fontId="1" type="noConversion"/>
  </si>
  <si>
    <t>0-10</t>
    <phoneticPr fontId="1" type="noConversion"/>
  </si>
  <si>
    <t>2-14</t>
    <phoneticPr fontId="1" type="noConversion"/>
  </si>
  <si>
    <t>0-50</t>
    <phoneticPr fontId="1" type="noConversion"/>
  </si>
  <si>
    <t>0-20</t>
    <phoneticPr fontId="1" type="noConversion"/>
  </si>
  <si>
    <t>post(8주)</t>
    <phoneticPr fontId="1" type="noConversion"/>
  </si>
  <si>
    <t>m</t>
    <phoneticPr fontId="1" type="noConversion"/>
  </si>
  <si>
    <t>m/s</t>
  </si>
  <si>
    <t>m/s</t>
    <phoneticPr fontId="1" type="noConversion"/>
  </si>
  <si>
    <t>(25.0.214.5)</t>
    <phoneticPr fontId="1" type="noConversion"/>
  </si>
  <si>
    <t>(63.0.390.0)</t>
    <phoneticPr fontId="1" type="noConversion"/>
  </si>
  <si>
    <t>self-selected walking speed</t>
    <phoneticPr fontId="1" type="noConversion"/>
  </si>
  <si>
    <t>m/s</t>
    <phoneticPr fontId="1" type="noConversion"/>
  </si>
  <si>
    <t>Fast walking speed</t>
    <phoneticPr fontId="1" type="noConversion"/>
  </si>
  <si>
    <t>m</t>
    <phoneticPr fontId="1" type="noConversion"/>
  </si>
  <si>
    <t>10분걷기 속도</t>
    <phoneticPr fontId="1" type="noConversion"/>
  </si>
  <si>
    <t>2분걷기 거리</t>
    <phoneticPr fontId="1" type="noConversion"/>
  </si>
  <si>
    <t>10m걷기 시간</t>
    <phoneticPr fontId="1" type="noConversion"/>
  </si>
  <si>
    <t>mean change, SD=range</t>
    <phoneticPr fontId="1" type="noConversion"/>
  </si>
  <si>
    <t>Esclarin-Ruz (2014)</t>
  </si>
  <si>
    <t>2007.11~2010.12</t>
    <phoneticPr fontId="1" type="noConversion"/>
  </si>
  <si>
    <t>&lt;선택기준&gt;
ㆍSCI C2-T11면서, UMN Finding으로 ASIA C, D 등급
ㆍSCI T12-L3면서, LMN Finding으로 ASIA C,D 등급
ㆍ외상성, 비외상성, 비진행성 병변
ㆍ발병한지 6개월 미만
ㆍ16-70세
ㆍ1개월 이전에 최소한 도움을 받으며 설 수 있었음
ㆍ연구참여 동의
&lt;배제사유&gt;
ㆍ정형외과 외상으로 불안정
ㆍ골다공증으로 골절 위험있음
ㆍ피부 병변 혹은 압력 궤양이 Lokomat 벨트부분에 있을때 
ㆍ관절 강직
ㆍ하지에 2cm 이상의 비대칭
ㆍ운동중 관찰이 필요한 폐 혹은 심장질환 
ㆍ몸무게 150kg 이상
ㆍ이전에 척수손상 있을때</t>
    <phoneticPr fontId="1" type="noConversion"/>
  </si>
  <si>
    <t>중재군36.4세
대조군 42.7세</t>
    <phoneticPr fontId="1" type="noConversion"/>
  </si>
  <si>
    <t>중재군70%
대조군
80.9%</t>
    <phoneticPr fontId="1" type="noConversion"/>
  </si>
  <si>
    <t>중재군117.9일
대조군 109일</t>
    <phoneticPr fontId="1" type="noConversion"/>
  </si>
  <si>
    <t>중재군(20)
외상성: 14, 비외상성:6
대조군(21)
외상성: 15, 비외상성;6</t>
    <phoneticPr fontId="1" type="noConversion"/>
  </si>
  <si>
    <t>AIS(american spinal injury association impairment scale)</t>
    <phoneticPr fontId="1" type="noConversion"/>
  </si>
  <si>
    <t>LKOGT(robotic locomotor training+overground training)</t>
    <phoneticPr fontId="1" type="noConversion"/>
  </si>
  <si>
    <t>Locomotor</t>
    <phoneticPr fontId="1" type="noConversion"/>
  </si>
  <si>
    <t>OGT(conventional overground training)</t>
    <phoneticPr fontId="1" type="noConversion"/>
  </si>
  <si>
    <t>로봇치료는 UMN환자와 LMN환자에서 6m걷기, LEMS 지표가 더 좋은 결과를 얻음</t>
    <phoneticPr fontId="1" type="noConversion"/>
  </si>
  <si>
    <t>10MWT speed</t>
    <phoneticPr fontId="1" type="noConversion"/>
  </si>
  <si>
    <t>m/sec</t>
    <phoneticPr fontId="1" type="noConversion"/>
  </si>
  <si>
    <t>FIM-Locomotor</t>
    <phoneticPr fontId="1" type="noConversion"/>
  </si>
  <si>
    <t>Patients were randomized to the LKOGT and OGT groups using an appropriate, centrally computerized allocation-concealment process.</t>
    <phoneticPr fontId="1" type="noConversion"/>
  </si>
  <si>
    <t>We conducted a randomized open controlled trial with blind evaluation by an independent observer. The assessors were blinded for treatment allocation and were familiar with the test battery.</t>
    <phoneticPr fontId="1" type="noConversion"/>
  </si>
  <si>
    <t>We conducted a randomized open controlled trial with blind evaluation by an independent observer. The assessors were blinded for treatment allocation and were familiar with the test battery.</t>
  </si>
  <si>
    <t>중재군탈락2, 대조군 탈락1</t>
    <phoneticPr fontId="1" type="noConversion"/>
  </si>
  <si>
    <t>2-4주</t>
    <phoneticPr fontId="1" type="noConversion"/>
  </si>
  <si>
    <t>m/s</t>
    <phoneticPr fontId="1" type="noConversion"/>
  </si>
  <si>
    <t>m</t>
    <phoneticPr fontId="1" type="noConversion"/>
  </si>
  <si>
    <t>WISCI II</t>
    <phoneticPr fontId="1" type="noConversion"/>
  </si>
  <si>
    <t>LEMS</t>
    <phoneticPr fontId="1" type="noConversion"/>
  </si>
  <si>
    <t>FIM-L</t>
    <phoneticPr fontId="1" type="noConversion"/>
  </si>
  <si>
    <t>8주</t>
    <phoneticPr fontId="1" type="noConversion"/>
  </si>
  <si>
    <t>10MWT</t>
    <phoneticPr fontId="1" type="noConversion"/>
  </si>
  <si>
    <t>m/s</t>
    <phoneticPr fontId="1" type="noConversion"/>
  </si>
  <si>
    <t>6MWT</t>
    <phoneticPr fontId="1" type="noConversion"/>
  </si>
  <si>
    <t>m</t>
    <phoneticPr fontId="1" type="noConversion"/>
  </si>
  <si>
    <t>8주</t>
    <phoneticPr fontId="1" type="noConversion"/>
  </si>
  <si>
    <t>Kwon(2020)</t>
    <phoneticPr fontId="1" type="noConversion"/>
  </si>
  <si>
    <t>NR</t>
    <phoneticPr fontId="1" type="noConversion"/>
  </si>
  <si>
    <t>한국</t>
    <phoneticPr fontId="1" type="noConversion"/>
  </si>
  <si>
    <t>2017.3~2019.3</t>
    <phoneticPr fontId="1" type="noConversion"/>
  </si>
  <si>
    <t>&lt;선택기준&gt;
ㆍ척수손상 이후 3개월 이상
ㆍSCI T1-L5, ASIA scale A-B
ㆍ18-59세
ㆍ독립보행 가능함
ㆍ키 160-190cm, 몸무게 100kg이하
&lt;배제기준&gt;
ㆍ여러 신경질환이 추가로 있는 사람(다발성경화증, 뇌성마비, 루게릭병, 외상성뇌손상, 뇌졸중)
ㆍ이전에 질환력 있는 사람(감염, 심혈관질환, 압력궤양
ㆍ척수 불안정, 회복되지 않은 상처, 골반 골절, 엉덩이와 무릎 ROM 90이하, 심각한 강직, 여러 골다공증으로 골절 위험이 있는 사람, 정신적 혹은 인지 장애, 이전에 로봇 보행치료 해본사람, 연구동의 얻는데 실패한 사람</t>
    <phoneticPr fontId="1" type="noConversion"/>
  </si>
  <si>
    <t>ReWalk</t>
    <phoneticPr fontId="1" type="noConversion"/>
  </si>
  <si>
    <t xml:space="preserve">KAFO-gait </t>
    <phoneticPr fontId="1" type="noConversion"/>
  </si>
  <si>
    <t>31+/-10.3세</t>
    <phoneticPr fontId="1" type="noConversion"/>
  </si>
  <si>
    <t>26일+/-19.4개월</t>
    <phoneticPr fontId="1" type="noConversion"/>
  </si>
  <si>
    <t>T4,T5,T6,T8 각 1평, 
T10 4명
T11 2명</t>
    <phoneticPr fontId="1" type="noConversion"/>
  </si>
  <si>
    <t>ASIA A해당, 하지 근육 강도 점수 0</t>
    <phoneticPr fontId="1" type="noConversion"/>
  </si>
  <si>
    <t>L</t>
    <phoneticPr fontId="1" type="noConversion"/>
  </si>
  <si>
    <t>This study was supported by a grant of the Translational Research Center for Rehabilitation Robots, Korea National Rehabilitation Center, Ministry of Health &amp; Welfare, Korea (No. NRCTR-IN17003).</t>
    <phoneticPr fontId="1" type="noConversion"/>
  </si>
  <si>
    <t>탈락있으나 이유있음(Of the 13 recruited participants, 1 participant who completed both the KAFO- and ReWalk-gait training was excluded owing to evaluation device failure, and 1 participant dropped out of the study owing to worsening of the condition. One participant only completed the KAFOgait training and evaluation due to early discharge.)</t>
    <phoneticPr fontId="1" type="noConversion"/>
  </si>
  <si>
    <t>A random cross-over design was used, and the order of training was assigned randomly.</t>
    <phoneticPr fontId="1" type="noConversion"/>
  </si>
  <si>
    <t>H</t>
    <phoneticPr fontId="1" type="noConversion"/>
  </si>
  <si>
    <t>언급없음</t>
    <phoneticPr fontId="1" type="noConversion"/>
  </si>
  <si>
    <t>므든결과보고함</t>
    <phoneticPr fontId="1" type="noConversion"/>
  </si>
  <si>
    <t>로봇</t>
    <phoneticPr fontId="1" type="noConversion"/>
  </si>
  <si>
    <t>m</t>
    <phoneticPr fontId="1" type="noConversion"/>
  </si>
  <si>
    <t>6MWT(speed)</t>
    <phoneticPr fontId="1" type="noConversion"/>
  </si>
  <si>
    <t>6MWT(distance)</t>
    <phoneticPr fontId="1" type="noConversion"/>
  </si>
  <si>
    <t>6MWT(cadence)</t>
    <phoneticPr fontId="1" type="noConversion"/>
  </si>
  <si>
    <t>m/s</t>
    <phoneticPr fontId="1" type="noConversion"/>
  </si>
  <si>
    <t>step/minute</t>
    <phoneticPr fontId="1" type="noConversion"/>
  </si>
  <si>
    <t>30MWT(distance)</t>
    <phoneticPr fontId="1" type="noConversion"/>
  </si>
  <si>
    <t>30MWT(speed)</t>
    <phoneticPr fontId="1" type="noConversion"/>
  </si>
  <si>
    <t>30MWT(cadence)</t>
    <phoneticPr fontId="1" type="noConversion"/>
  </si>
  <si>
    <t>ReWalk를 이용하는것이 KAFO를 쓰는것보다 6MWT, 30MWT 결과에서 통계적으로 유의하게 에너지 효율이 좋음. 하지만 걸음 걸이나 속도(30MWT) 에서는 차이가 없었음
마비가 있는 환자들에서 낮은 에너지를 소모하며 걸을수 있는 KAFO와 ReWalk를 비교했을때, Rewalk는 KAFO보다 환자들의 만족도가 높지 않았음</t>
    <phoneticPr fontId="1" type="noConversion"/>
  </si>
  <si>
    <t>4주</t>
    <phoneticPr fontId="1" type="noConversion"/>
  </si>
  <si>
    <t>RCT
(Cross-over)</t>
    <phoneticPr fontId="1" type="noConversion"/>
  </si>
  <si>
    <t>-</t>
    <phoneticPr fontId="1" type="noConversion"/>
  </si>
  <si>
    <t>장애 및 질환관련 
지표명 1</t>
    <phoneticPr fontId="1" type="noConversion"/>
  </si>
  <si>
    <t>중재군 110.92개월, 
비교군 52.31개월</t>
    <phoneticPr fontId="1" type="noConversion"/>
  </si>
  <si>
    <t>3D cable-driven robotic system (3DCaLT)</t>
    <phoneticPr fontId="1" type="noConversion"/>
  </si>
  <si>
    <t>중재군 프로그램
주당횟수, 회당 시간,
 프로그램 기간</t>
    <phoneticPr fontId="1" type="noConversion"/>
  </si>
  <si>
    <t>&lt;선택기준&gt;
ㆍC2-T12 척수손상으로 AIS등급 C 및 D로 분류되고, 상부 운동뉴런에서만 발견되는 외상성, 비외상성, 비진행성 병변 
ㆍ발병 6개월 이내
ㆍ16-70세
ㆍ외부오둠을 받으면 서있을 수 있으나 걸을 수 없는 상태가 된지 1주일 된 사람
ㆍ동의
&lt;배제기준&gt;
ㆍ정형외과 외상으로 불안정한 상태
ㆍ골다공증으로 병적골절 위험이 높음
ㆍ피부손상 혹은 압력 궤양이 Lokomat 벨트나 허벅지 스트랩이 닿는 부위에 생긴 상태
ㆍ관절 강직
ㆍ하체 길이가 2cm이상 비대칭일때
ㆍ폐 혹은 심장 질환때문에 운동중 모니터링이 필요할떄
ㆍ체중 150kg이상
ㆍ이전에 척수손상 앓은적 있음</t>
    <phoneticPr fontId="1" type="noConversion"/>
  </si>
  <si>
    <t>중재군
ASIA C: 14, ASIA D:7
대조군
ASIA C: 15, ASIA D:6</t>
    <phoneticPr fontId="1" type="noConversion"/>
  </si>
  <si>
    <t>Alcobendas-Maestro (2012)</t>
    <phoneticPr fontId="1" type="noConversion"/>
  </si>
  <si>
    <t>4248, 4702 동일 연구, 비뚤림 위험평가 한번에 수행함</t>
    <phoneticPr fontId="1" type="noConversion"/>
  </si>
  <si>
    <t>7. 민간연구지원 비뚤림</t>
    <phoneticPr fontId="1" type="noConversion"/>
  </si>
  <si>
    <t>-</t>
    <phoneticPr fontId="1" type="noConversion"/>
  </si>
  <si>
    <t>아급성</t>
    <phoneticPr fontId="1" type="noConversion"/>
  </si>
  <si>
    <t>만성</t>
    <phoneticPr fontId="1" type="noConversion"/>
  </si>
  <si>
    <t>NR</t>
    <phoneticPr fontId="1" type="noConversion"/>
  </si>
  <si>
    <t>ㆍ주 3회, 6주
ㆍ총 18회</t>
    <phoneticPr fontId="1" type="noConversion"/>
  </si>
  <si>
    <t>ㆍ30분
ㆍ주 5회, 8주
ㆍ총 40회</t>
    <phoneticPr fontId="1" type="noConversion"/>
  </si>
  <si>
    <t>ㆍ각 30분씩 진행
ㆍ8주
ㆍ총 40회</t>
    <phoneticPr fontId="1" type="noConversion"/>
  </si>
  <si>
    <t xml:space="preserve">ㆍ모든 참가자는 관절동원 운동, 초근육 및 잔여운동기능강화, 경련성치료를 위한 근육 스트레칭 및 자세이완,등 표준 물리치료프로그램 받음
ㆍ보장구가 필요하면 손상 수준에 따라 처방되었고, 두발로 걷는 운동, 체중이동, 신체 이동훈련 받음
ㆍLokomat을 이용한 치료는 처음에 체중 60%로 body-weight support를 받았다가, 25%까지 줄임
ㆍ속도는 환자가 가장 편한해 하는 속도로 선택
ㆍ훈련된 물리치료사와 함께 함
</t>
    <phoneticPr fontId="1" type="noConversion"/>
  </si>
  <si>
    <t>ㆍ모든 참가자는 관절동원 운동, 초근육 및 잔여운동기능강화, 경련성치료를 위한 근육 스트레칭 및 자세이완,등 표준 물리치료프로그램 받음
ㆍ보장구가 필요하면 손상 수준에 따라 처방되었고, 두발로 걷는 운동, 체중이동, 신체 이동훈련 받음</t>
    <phoneticPr fontId="1" type="noConversion"/>
  </si>
  <si>
    <t>ㆍ20-60분
ㆍ60일
ㆍ트레이닝 세션은 주3회, 6개월 실시</t>
    <phoneticPr fontId="1" type="noConversion"/>
  </si>
  <si>
    <t>ㆍ환자가 편한 속도로 맞춰 걷을수 있게함</t>
    <phoneticPr fontId="1" type="noConversion"/>
  </si>
  <si>
    <t>ㆍ총 40회
ㆍ5회/주,8주
ㆍ1시간</t>
    <phoneticPr fontId="1" type="noConversion"/>
  </si>
  <si>
    <t xml:space="preserve">ㆍ주 1-5회 
ㆍ6개월 </t>
    <phoneticPr fontId="1" type="noConversion"/>
  </si>
  <si>
    <t xml:space="preserve">ㆍ1일 2회
ㆍ주 5회 </t>
    <phoneticPr fontId="1" type="noConversion"/>
  </si>
  <si>
    <t>ㆍ60-90분
ㆍ총 20세션, 4주간
ㆍ2주 wash out
ㆍ중재를 바꿔 다시 20세션 4주간 실시함</t>
    <phoneticPr fontId="1" type="noConversion"/>
  </si>
  <si>
    <t>ㆍ저강도 일반치료 수행</t>
    <phoneticPr fontId="1" type="noConversion"/>
  </si>
  <si>
    <t>ㆍ20-30분간 준비(스트레칭 등)
ㆍ20-60분간 body-weight support 40%이하로 트레드밀 훈련
ㆍ마지막으로 시간이 되는동안 트레드밀에서 걷기거나 운동을 같이 하고 종료함
ㆍ피실험자의 발과 엉덩이는 전동 교정이게 고정되어 있음</t>
    <phoneticPr fontId="1" type="noConversion"/>
  </si>
  <si>
    <t>4주</t>
    <phoneticPr fontId="1" type="noConversion"/>
  </si>
  <si>
    <t>8주</t>
    <phoneticPr fontId="1" type="noConversion"/>
  </si>
  <si>
    <t>ㆍ30분
ㆍ주3회, 5주간 실시
ㆍ총 15회</t>
    <phoneticPr fontId="1" type="noConversion"/>
  </si>
  <si>
    <t>3개월</t>
    <phoneticPr fontId="1" type="noConversion"/>
  </si>
  <si>
    <t>ㆍ총 40회
ㆍ8주간, 주5회
ㆍ60분간실시</t>
    <phoneticPr fontId="1" type="noConversion"/>
  </si>
  <si>
    <t>ㆍ척수손상수준에 따라 관절동원운동, 초근육강화, 운동기능, 근육스트레칭, 자세운동 같은 표준 물리치료 프로그램 실시 
ㆍ경련성치료, 몸통 안정화, 회전운동, 자가 관리기술실습등을 위한 이완기술 등 훈련</t>
    <phoneticPr fontId="1" type="noConversion"/>
  </si>
  <si>
    <t>ㆍbody-weight support system으로 트레드밀에서 운동요법을 자동으로 해줌
ㆍ지지 무게는 처음 개인 무게의 60%로 설정되고, 경우에 따라 25%까지 내려감
ㆍ환자가 편한해하는 속도로 진행
ㆍ물리치료사 감독하게 실시</t>
    <phoneticPr fontId="1" type="noConversion"/>
  </si>
  <si>
    <t>ㆍKAFO를 이용할때 환자의 무게중심은 서있는 위치 전방에 위치함
ㆍ한걸음 나가면 이어서 트렁크 움직임과 골반회전을 통해 각 발을 앞으로 전진</t>
    <phoneticPr fontId="1" type="noConversion"/>
  </si>
  <si>
    <t>ㆍRewalk는 체중을 지지하기 위해 양쪽 목발이 필요함
ㆍ두 목발을 동시에 전진시키고 현재 기계의 anterior truncal tilting(4-20도)가 있는 경우, 틸트 센서가 경사를 감지하고 순차적으로 각 발을 앞으로 전진시켜 걷게 함</t>
    <phoneticPr fontId="1" type="noConversion"/>
  </si>
  <si>
    <t>ㆍ5회/주
ㆍ4주간, 총 20회</t>
    <phoneticPr fontId="1" type="noConversion"/>
  </si>
  <si>
    <t>ㆍ2회/일, 5회/주</t>
  </si>
  <si>
    <t xml:space="preserve">
ㆍ60분, 5회/주, 3주간실시, 총 15회</t>
    <phoneticPr fontId="1" type="noConversion"/>
  </si>
  <si>
    <t xml:space="preserve">
ㆍ같은정도와 양으로 매일 규직적으로 신체활동 및 운동 유지
ㆍ스트레칭, 강화, 균형훈련, 앉기, 앉았다 일어나기, 계단, 걷기 훈련</t>
    <phoneticPr fontId="1" type="noConversion"/>
  </si>
  <si>
    <t xml:space="preserve">ㆍ일반물리치료는 근력운동, 유연성운동
</t>
    <phoneticPr fontId="1" type="noConversion"/>
  </si>
  <si>
    <t>일반 물리치료</t>
    <phoneticPr fontId="1" type="noConversion"/>
  </si>
  <si>
    <t>AIS C: 중재군25%,대조군 33.3%
AIS D: 중재군75%, 대조군 66%</t>
    <phoneticPr fontId="1" type="noConversion"/>
  </si>
  <si>
    <t>AIS C: 2/16명(12.5%)
AIS D: 14/16명(87.5%)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</si>
</sst>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76" formatCode="0.0000_ "/>
    <numFmt numFmtId="177" formatCode="0.000_ "/>
    <numFmt numFmtId="178" formatCode="#,##0_);\(#,##0\)"/>
    <numFmt numFmtId="179" formatCode="0.0"/>
  </numFmts>
  <fonts count="53">
    <font>
      <sz val="11"/>
      <color theme="1"/>
      <name val="맑은 고딕"/>
      <family val="2"/>
      <charset val="129"/>
      <scheme val="minor"/>
    </font>
    <font>
      <sz val="8"/>
      <name val="맑은 고딕"/>
      <family val="2"/>
      <charset val="129"/>
      <scheme val="minor"/>
    </font>
    <font>
      <sz val="11"/>
      <color theme="1"/>
      <name val="맑은 고딕"/>
      <family val="3"/>
      <charset val="129"/>
      <scheme val="minor"/>
    </font>
    <font>
      <b/>
      <sz val="11"/>
      <color theme="1"/>
      <name val="맑은 고딕"/>
      <family val="3"/>
      <charset val="129"/>
      <scheme val="minor"/>
    </font>
    <font>
      <sz val="9"/>
      <color theme="1"/>
      <name val="맑은 고딕"/>
      <family val="3"/>
      <charset val="129"/>
      <scheme val="minor"/>
    </font>
    <font>
      <b/>
      <sz val="10"/>
      <color theme="1"/>
      <name val="맑은 고딕"/>
      <family val="3"/>
      <charset val="129"/>
      <scheme val="minor"/>
    </font>
    <font>
      <sz val="10"/>
      <color theme="1"/>
      <name val="맑은 고딕"/>
      <family val="3"/>
      <charset val="129"/>
      <scheme val="minor"/>
    </font>
    <font>
      <b/>
      <sz val="10"/>
      <name val="맑은 고딕"/>
      <family val="3"/>
      <charset val="129"/>
      <scheme val="minor"/>
    </font>
    <font>
      <sz val="11"/>
      <color theme="1"/>
      <name val="맑은 고딕"/>
      <family val="2"/>
      <charset val="129"/>
      <scheme val="minor"/>
    </font>
    <font>
      <b/>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8"/>
      <color theme="3"/>
      <name val="맑은 고딕"/>
      <family val="3"/>
      <charset val="129"/>
      <scheme val="maj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sz val="11"/>
      <color rgb="FF0061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sz val="11"/>
      <color rgb="FF3F3F76"/>
      <name val="맑은 고딕"/>
      <family val="3"/>
      <charset val="129"/>
      <scheme val="minor"/>
    </font>
    <font>
      <b/>
      <sz val="11"/>
      <color rgb="FF3F3F3F"/>
      <name val="맑은 고딕"/>
      <family val="3"/>
      <charset val="129"/>
      <scheme val="minor"/>
    </font>
    <font>
      <b/>
      <sz val="11"/>
      <color rgb="FFFA7D00"/>
      <name val="맑은 고딕"/>
      <family val="3"/>
      <charset val="129"/>
      <scheme val="minor"/>
    </font>
    <font>
      <sz val="11"/>
      <color rgb="FFFA7D00"/>
      <name val="맑은 고딕"/>
      <family val="3"/>
      <charset val="129"/>
      <scheme val="minor"/>
    </font>
    <font>
      <b/>
      <sz val="11"/>
      <color theme="0"/>
      <name val="맑은 고딕"/>
      <family val="3"/>
      <charset val="129"/>
      <scheme val="minor"/>
    </font>
    <font>
      <sz val="11"/>
      <color rgb="FFFF0000"/>
      <name val="맑은 고딕"/>
      <family val="3"/>
      <charset val="129"/>
      <scheme val="minor"/>
    </font>
    <font>
      <i/>
      <sz val="11"/>
      <color rgb="FF7F7F7F"/>
      <name val="맑은 고딕"/>
      <family val="3"/>
      <charset val="129"/>
      <scheme val="minor"/>
    </font>
    <font>
      <sz val="11"/>
      <color theme="0"/>
      <name val="맑은 고딕"/>
      <family val="3"/>
      <charset val="129"/>
      <scheme val="minor"/>
    </font>
    <font>
      <sz val="10"/>
      <name val="맑은 고딕"/>
      <family val="3"/>
      <charset val="129"/>
      <scheme val="minor"/>
    </font>
    <font>
      <sz val="11"/>
      <color rgb="FF000000"/>
      <name val="맑은 고딕"/>
      <family val="3"/>
      <charset val="129"/>
      <scheme val="minor"/>
    </font>
    <font>
      <b/>
      <sz val="11"/>
      <name val="맑은 고딕"/>
      <family val="3"/>
      <charset val="129"/>
      <scheme val="minor"/>
    </font>
    <font>
      <sz val="11"/>
      <name val="맑은 고딕"/>
      <family val="3"/>
      <charset val="129"/>
      <scheme val="minor"/>
    </font>
    <font>
      <b/>
      <sz val="15"/>
      <color theme="1"/>
      <name val="맑은 고딕"/>
      <family val="3"/>
      <charset val="129"/>
      <scheme val="minor"/>
    </font>
    <font>
      <b/>
      <sz val="14"/>
      <color theme="1"/>
      <name val="맑은 고딕"/>
      <family val="3"/>
      <charset val="129"/>
      <scheme val="minor"/>
    </font>
    <font>
      <sz val="11"/>
      <color theme="1"/>
      <name val="맑은 고딕"/>
      <family val="2"/>
      <scheme val="minor"/>
    </font>
    <font>
      <b/>
      <sz val="10"/>
      <color rgb="FF0000FF"/>
      <name val="맑은 고딕"/>
      <family val="3"/>
      <charset val="129"/>
      <scheme val="minor"/>
    </font>
    <font>
      <sz val="10"/>
      <color theme="1"/>
      <name val="맑은 고딕"/>
      <family val="2"/>
      <charset val="129"/>
      <scheme val="minor"/>
    </font>
    <font>
      <sz val="10"/>
      <color rgb="FFFF0000"/>
      <name val="맑은 고딕"/>
      <family val="3"/>
      <charset val="129"/>
      <scheme val="minor"/>
    </font>
    <font>
      <b/>
      <sz val="9"/>
      <color theme="1"/>
      <name val="맑은 고딕"/>
      <family val="3"/>
      <charset val="129"/>
      <scheme val="minor"/>
    </font>
    <font>
      <b/>
      <sz val="10"/>
      <color rgb="FF000000"/>
      <name val="맑은 고딕"/>
      <family val="3"/>
      <charset val="129"/>
    </font>
    <font>
      <sz val="10"/>
      <color rgb="FF000000"/>
      <name val="맑은 고딕"/>
      <family val="3"/>
      <charset val="129"/>
      <scheme val="minor"/>
    </font>
  </fonts>
  <fills count="42">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s>
  <cellStyleXfs count="129">
    <xf numFmtId="0" fontId="0" fillId="0" borderId="0">
      <alignment vertical="center"/>
    </xf>
    <xf numFmtId="0" fontId="2" fillId="0" borderId="0">
      <alignment vertical="center"/>
    </xf>
    <xf numFmtId="0" fontId="9" fillId="0" borderId="0" applyNumberFormat="0" applyFill="0" applyBorder="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0" applyNumberFormat="0" applyBorder="0" applyAlignment="0" applyProtection="0">
      <alignment vertical="center"/>
    </xf>
    <xf numFmtId="0" fontId="16" fillId="7" borderId="5" applyNumberFormat="0" applyAlignment="0" applyProtection="0">
      <alignment vertical="center"/>
    </xf>
    <xf numFmtId="0" fontId="17" fillId="8" borderId="6" applyNumberFormat="0" applyAlignment="0" applyProtection="0">
      <alignment vertical="center"/>
    </xf>
    <xf numFmtId="0" fontId="18" fillId="8" borderId="5" applyNumberFormat="0" applyAlignment="0" applyProtection="0">
      <alignment vertical="center"/>
    </xf>
    <xf numFmtId="0" fontId="19" fillId="0" borderId="7" applyNumberFormat="0" applyFill="0" applyAlignment="0" applyProtection="0">
      <alignment vertical="center"/>
    </xf>
    <xf numFmtId="0" fontId="20" fillId="9" borderId="8" applyNumberFormat="0" applyAlignment="0" applyProtection="0">
      <alignment vertical="center"/>
    </xf>
    <xf numFmtId="0" fontId="21" fillId="0" borderId="0" applyNumberFormat="0" applyFill="0" applyBorder="0" applyAlignment="0" applyProtection="0">
      <alignment vertical="center"/>
    </xf>
    <xf numFmtId="0" fontId="8" fillId="10" borderId="9" applyNumberFormat="0" applyFont="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24" fillId="34" borderId="0" applyNumberFormat="0" applyBorder="0" applyAlignment="0" applyProtection="0">
      <alignment vertical="center"/>
    </xf>
    <xf numFmtId="0" fontId="2" fillId="0" borderId="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21" borderId="0" applyNumberFormat="0" applyBorder="0" applyAlignment="0" applyProtection="0">
      <alignment vertical="center"/>
    </xf>
    <xf numFmtId="0" fontId="2" fillId="21" borderId="0" applyNumberFormat="0" applyBorder="0" applyAlignment="0" applyProtection="0">
      <alignment vertical="center"/>
    </xf>
    <xf numFmtId="0" fontId="2" fillId="25"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2" fillId="29" borderId="0" applyNumberFormat="0" applyBorder="0" applyAlignment="0" applyProtection="0">
      <alignment vertical="center"/>
    </xf>
    <xf numFmtId="0" fontId="2" fillId="33" borderId="0" applyNumberFormat="0" applyBorder="0" applyAlignment="0" applyProtection="0">
      <alignment vertical="center"/>
    </xf>
    <xf numFmtId="0" fontId="2" fillId="33"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4" borderId="0" applyNumberFormat="0" applyBorder="0" applyAlignment="0" applyProtection="0">
      <alignment vertical="center"/>
    </xf>
    <xf numFmtId="0" fontId="39" fillId="34"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5" borderId="0" applyNumberFormat="0" applyBorder="0" applyAlignment="0" applyProtection="0">
      <alignment vertical="center"/>
    </xf>
    <xf numFmtId="0" fontId="39" fillId="15" borderId="0" applyNumberFormat="0" applyBorder="0" applyAlignment="0" applyProtection="0">
      <alignment vertical="center"/>
    </xf>
    <xf numFmtId="0" fontId="39" fillId="19" borderId="0" applyNumberFormat="0" applyBorder="0" applyAlignment="0" applyProtection="0">
      <alignment vertical="center"/>
    </xf>
    <xf numFmtId="0" fontId="39" fillId="19" borderId="0" applyNumberFormat="0" applyBorder="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39" fillId="27" borderId="0" applyNumberFormat="0" applyBorder="0" applyAlignment="0" applyProtection="0">
      <alignment vertical="center"/>
    </xf>
    <xf numFmtId="0" fontId="39" fillId="27" borderId="0" applyNumberFormat="0" applyBorder="0" applyAlignment="0" applyProtection="0">
      <alignment vertical="center"/>
    </xf>
    <xf numFmtId="0" fontId="39" fillId="31" borderId="0" applyNumberFormat="0" applyBorder="0" applyAlignment="0" applyProtection="0">
      <alignment vertical="center"/>
    </xf>
    <xf numFmtId="0" fontId="39" fillId="31"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8" borderId="5" applyNumberFormat="0" applyAlignment="0" applyProtection="0">
      <alignment vertical="center"/>
    </xf>
    <xf numFmtId="0" fontId="34" fillId="8" borderId="5"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2" fillId="10" borderId="9" applyNumberFormat="0" applyFont="0" applyAlignment="0" applyProtection="0">
      <alignment vertical="center"/>
    </xf>
    <xf numFmtId="0" fontId="2" fillId="10" borderId="9" applyNumberFormat="0" applyFon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9" borderId="8" applyNumberFormat="0" applyAlignment="0" applyProtection="0">
      <alignment vertical="center"/>
    </xf>
    <xf numFmtId="0" fontId="36" fillId="9" borderId="8" applyNumberFormat="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 fillId="0" borderId="10" applyNumberFormat="0" applyFill="0" applyAlignment="0" applyProtection="0">
      <alignment vertical="center"/>
    </xf>
    <xf numFmtId="0" fontId="3" fillId="0" borderId="10" applyNumberFormat="0" applyFill="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25" fillId="0" borderId="0" applyNumberFormat="0" applyFill="0" applyBorder="0" applyAlignment="0" applyProtection="0">
      <alignment vertical="center"/>
    </xf>
    <xf numFmtId="0" fontId="26" fillId="0" borderId="2" applyNumberFormat="0" applyFill="0" applyAlignment="0" applyProtection="0">
      <alignment vertical="center"/>
    </xf>
    <xf numFmtId="0" fontId="26" fillId="0" borderId="2" applyNumberFormat="0" applyFill="0" applyAlignment="0" applyProtection="0">
      <alignment vertical="center"/>
    </xf>
    <xf numFmtId="0" fontId="27" fillId="0" borderId="3" applyNumberFormat="0" applyFill="0" applyAlignment="0" applyProtection="0">
      <alignment vertical="center"/>
    </xf>
    <xf numFmtId="0" fontId="27" fillId="0" borderId="3" applyNumberFormat="0" applyFill="0" applyAlignment="0" applyProtection="0">
      <alignment vertical="center"/>
    </xf>
    <xf numFmtId="0" fontId="28" fillId="0" borderId="4" applyNumberFormat="0" applyFill="0" applyAlignment="0" applyProtection="0">
      <alignment vertical="center"/>
    </xf>
    <xf numFmtId="0" fontId="28" fillId="0" borderId="4"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3" fillId="8" borderId="6" applyNumberFormat="0" applyAlignment="0" applyProtection="0">
      <alignment vertical="center"/>
    </xf>
    <xf numFmtId="0" fontId="33" fillId="8" borderId="6" applyNumberFormat="0" applyAlignment="0" applyProtection="0">
      <alignment vertical="center"/>
    </xf>
    <xf numFmtId="41" fontId="8" fillId="0" borderId="0" applyFont="0" applyFill="0" applyBorder="0" applyAlignment="0" applyProtection="0">
      <alignment vertical="center"/>
    </xf>
    <xf numFmtId="0" fontId="46" fillId="0" borderId="0"/>
    <xf numFmtId="9" fontId="46" fillId="0" borderId="0" applyFont="0" applyFill="0" applyBorder="0" applyAlignment="0" applyProtection="0">
      <alignment vertical="center"/>
    </xf>
  </cellStyleXfs>
  <cellXfs count="167">
    <xf numFmtId="0" fontId="0" fillId="0" borderId="0" xfId="0">
      <alignment vertical="center"/>
    </xf>
    <xf numFmtId="0" fontId="2"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41" fontId="41" fillId="0" borderId="1" xfId="126" applyFont="1" applyBorder="1" applyAlignment="1">
      <alignment horizontal="center" vertical="center" wrapText="1"/>
    </xf>
    <xf numFmtId="0" fontId="2" fillId="0" borderId="0" xfId="0" applyFont="1">
      <alignment vertical="center"/>
    </xf>
    <xf numFmtId="177" fontId="2" fillId="0" borderId="0" xfId="0" applyNumberFormat="1" applyFont="1">
      <alignment vertical="center"/>
    </xf>
    <xf numFmtId="41" fontId="41" fillId="0" borderId="0" xfId="126" applyFont="1" applyBorder="1" applyAlignment="1">
      <alignment vertical="center" wrapText="1"/>
    </xf>
    <xf numFmtId="41" fontId="41" fillId="0" borderId="16" xfId="126" applyFont="1" applyBorder="1" applyAlignment="1">
      <alignment horizontal="center" vertical="center" wrapText="1"/>
    </xf>
    <xf numFmtId="0" fontId="0" fillId="0" borderId="0" xfId="0">
      <alignment vertical="center"/>
    </xf>
    <xf numFmtId="41" fontId="41" fillId="0" borderId="18" xfId="126" applyFont="1" applyBorder="1" applyAlignment="1">
      <alignment horizontal="center" vertical="center" wrapText="1"/>
    </xf>
    <xf numFmtId="0" fontId="2" fillId="0" borderId="0" xfId="0" applyFont="1">
      <alignment vertical="center"/>
    </xf>
    <xf numFmtId="177" fontId="2" fillId="0" borderId="0" xfId="0" applyNumberFormat="1" applyFont="1">
      <alignment vertical="center"/>
    </xf>
    <xf numFmtId="41" fontId="41" fillId="0" borderId="0" xfId="126" applyFont="1" applyBorder="1" applyAlignment="1">
      <alignment vertical="center" wrapText="1"/>
    </xf>
    <xf numFmtId="0" fontId="3" fillId="35" borderId="15" xfId="0" applyFont="1" applyFill="1" applyBorder="1" applyAlignment="1">
      <alignment horizontal="center" vertical="center"/>
    </xf>
    <xf numFmtId="0" fontId="3" fillId="35" borderId="17" xfId="0" applyFont="1" applyFill="1" applyBorder="1" applyAlignment="1">
      <alignment horizontal="center" vertical="center"/>
    </xf>
    <xf numFmtId="41" fontId="41" fillId="0" borderId="19" xfId="126" applyFont="1" applyBorder="1" applyAlignment="1">
      <alignment horizontal="center" vertical="center" wrapText="1"/>
    </xf>
    <xf numFmtId="176" fontId="2" fillId="36" borderId="14" xfId="0" quotePrefix="1" applyNumberFormat="1" applyFont="1" applyFill="1" applyBorder="1">
      <alignment vertical="center"/>
    </xf>
    <xf numFmtId="176" fontId="2" fillId="36" borderId="16" xfId="0" quotePrefix="1" applyNumberFormat="1" applyFont="1" applyFill="1" applyBorder="1">
      <alignment vertical="center"/>
    </xf>
    <xf numFmtId="176" fontId="2" fillId="36" borderId="19" xfId="0" quotePrefix="1" applyNumberFormat="1" applyFont="1" applyFill="1" applyBorder="1">
      <alignment vertical="center"/>
    </xf>
    <xf numFmtId="0" fontId="3" fillId="2" borderId="0" xfId="0" applyFont="1" applyFill="1">
      <alignment vertical="center"/>
    </xf>
    <xf numFmtId="0" fontId="36" fillId="37" borderId="0" xfId="0" applyFont="1" applyFill="1" applyAlignment="1">
      <alignment horizontal="center" vertical="center"/>
    </xf>
    <xf numFmtId="0" fontId="42" fillId="35" borderId="14" xfId="0" applyFont="1" applyFill="1" applyBorder="1" applyAlignment="1">
      <alignment horizontal="center" vertical="center"/>
    </xf>
    <xf numFmtId="0" fontId="42" fillId="35" borderId="12" xfId="0" applyFont="1" applyFill="1" applyBorder="1" applyAlignment="1">
      <alignment horizontal="center" vertical="center"/>
    </xf>
    <xf numFmtId="41" fontId="0" fillId="0" borderId="0" xfId="126" applyFont="1" applyBorder="1">
      <alignment vertical="center"/>
    </xf>
    <xf numFmtId="41" fontId="37" fillId="0" borderId="0" xfId="126" applyFont="1" applyBorder="1">
      <alignment vertical="center"/>
    </xf>
    <xf numFmtId="41" fontId="43" fillId="0" borderId="1" xfId="126" applyFont="1" applyBorder="1" applyAlignment="1">
      <alignment horizontal="right" vertical="center" wrapText="1"/>
    </xf>
    <xf numFmtId="41" fontId="43" fillId="0" borderId="18" xfId="126" applyFont="1" applyBorder="1" applyAlignment="1">
      <alignment horizontal="right" vertical="center" wrapText="1"/>
    </xf>
    <xf numFmtId="41" fontId="42" fillId="0" borderId="1" xfId="126" applyFont="1" applyBorder="1" applyAlignment="1">
      <alignment horizontal="right" vertical="center" wrapText="1"/>
    </xf>
    <xf numFmtId="41" fontId="42" fillId="0" borderId="16" xfId="126" applyFont="1" applyBorder="1" applyAlignment="1">
      <alignment horizontal="right" vertical="center" wrapText="1"/>
    </xf>
    <xf numFmtId="41" fontId="42" fillId="0" borderId="19" xfId="126" applyFont="1" applyBorder="1" applyAlignment="1">
      <alignment horizontal="right" vertical="center" wrapText="1"/>
    </xf>
    <xf numFmtId="0" fontId="3" fillId="35" borderId="13" xfId="0" applyFont="1" applyFill="1" applyBorder="1" applyAlignment="1">
      <alignment horizontal="center" vertical="center"/>
    </xf>
    <xf numFmtId="0" fontId="3" fillId="35" borderId="12" xfId="0" applyFont="1" applyFill="1" applyBorder="1">
      <alignment vertical="center"/>
    </xf>
    <xf numFmtId="0" fontId="3" fillId="35" borderId="15" xfId="0" applyFont="1" applyFill="1" applyBorder="1">
      <alignment vertical="center"/>
    </xf>
    <xf numFmtId="0" fontId="3" fillId="35" borderId="17" xfId="0" applyFont="1" applyFill="1" applyBorder="1">
      <alignment vertical="center"/>
    </xf>
    <xf numFmtId="0" fontId="3" fillId="35" borderId="12" xfId="0" applyFont="1" applyFill="1" applyBorder="1" applyAlignment="1">
      <alignment horizontal="center" vertical="center"/>
    </xf>
    <xf numFmtId="176" fontId="43" fillId="36" borderId="19" xfId="0" applyNumberFormat="1" applyFont="1" applyFill="1" applyBorder="1">
      <alignment vertical="center"/>
    </xf>
    <xf numFmtId="176" fontId="43" fillId="36" borderId="14" xfId="0" applyNumberFormat="1" applyFont="1" applyFill="1" applyBorder="1">
      <alignment vertical="center"/>
    </xf>
    <xf numFmtId="0" fontId="0" fillId="0" borderId="0" xfId="0" applyBorder="1">
      <alignment vertical="center"/>
    </xf>
    <xf numFmtId="0" fontId="42" fillId="35" borderId="17" xfId="0" applyFont="1" applyFill="1" applyBorder="1" applyAlignment="1">
      <alignment horizontal="center" vertical="center"/>
    </xf>
    <xf numFmtId="176" fontId="43" fillId="36" borderId="16" xfId="0" applyNumberFormat="1" applyFont="1" applyFill="1" applyBorder="1">
      <alignment vertical="center"/>
    </xf>
    <xf numFmtId="178" fontId="43" fillId="0" borderId="1" xfId="126" applyNumberFormat="1" applyFont="1" applyBorder="1" applyAlignment="1">
      <alignment horizontal="right" vertical="center" wrapText="1"/>
    </xf>
    <xf numFmtId="0" fontId="0" fillId="0" borderId="0" xfId="0">
      <alignment vertical="center"/>
    </xf>
    <xf numFmtId="0" fontId="2" fillId="0" borderId="0" xfId="0" applyFont="1" applyBorder="1">
      <alignment vertical="center"/>
    </xf>
    <xf numFmtId="0" fontId="3" fillId="35" borderId="14" xfId="0" applyFont="1" applyFill="1" applyBorder="1" applyAlignment="1">
      <alignment horizontal="center" vertical="center"/>
    </xf>
    <xf numFmtId="0" fontId="42" fillId="35" borderId="13" xfId="0" applyFont="1" applyFill="1" applyBorder="1" applyAlignment="1">
      <alignment horizontal="center" vertical="center"/>
    </xf>
    <xf numFmtId="0" fontId="42" fillId="35" borderId="15"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left" vertical="center" wrapText="1"/>
    </xf>
    <xf numFmtId="0" fontId="40" fillId="0" borderId="0" xfId="0" applyFont="1" applyBorder="1" applyAlignment="1">
      <alignment vertical="center"/>
    </xf>
    <xf numFmtId="0" fontId="44" fillId="0" borderId="0" xfId="0" applyFont="1" applyBorder="1" applyAlignment="1">
      <alignment horizontal="left" vertical="center"/>
    </xf>
    <xf numFmtId="0" fontId="45"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40" fillId="0"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40" fillId="0" borderId="1" xfId="0" applyFont="1" applyFill="1" applyBorder="1" applyAlignment="1">
      <alignment vertical="center" wrapText="1"/>
    </xf>
    <xf numFmtId="0" fontId="47" fillId="0" borderId="0" xfId="0" applyFont="1" applyBorder="1">
      <alignment vertical="center"/>
    </xf>
    <xf numFmtId="0" fontId="40" fillId="0" borderId="1" xfId="0" applyFont="1" applyFill="1" applyBorder="1" applyAlignment="1">
      <alignment horizontal="left" vertical="center" wrapText="1"/>
    </xf>
    <xf numFmtId="0" fontId="6" fillId="0" borderId="1" xfId="0" applyFont="1" applyBorder="1" applyAlignment="1">
      <alignment vertical="center"/>
    </xf>
    <xf numFmtId="0" fontId="6" fillId="0"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0" xfId="0" applyAlignment="1">
      <alignment vertical="center"/>
    </xf>
    <xf numFmtId="0" fontId="6" fillId="0" borderId="1" xfId="0" applyFont="1" applyFill="1" applyBorder="1" applyAlignment="1">
      <alignment vertical="center" wrapText="1"/>
    </xf>
    <xf numFmtId="0" fontId="0" fillId="0" borderId="24" xfId="0" applyFill="1" applyBorder="1" applyAlignment="1">
      <alignment vertical="center"/>
    </xf>
    <xf numFmtId="0" fontId="6" fillId="0" borderId="0" xfId="0" applyFont="1" applyFill="1" applyBorder="1">
      <alignment vertical="center"/>
    </xf>
    <xf numFmtId="0" fontId="6" fillId="0" borderId="1" xfId="0" applyFont="1" applyFill="1" applyBorder="1" applyAlignment="1">
      <alignment vertical="center"/>
    </xf>
    <xf numFmtId="0" fontId="6" fillId="0" borderId="0" xfId="0" applyFont="1" applyBorder="1">
      <alignment vertical="center"/>
    </xf>
    <xf numFmtId="0" fontId="48" fillId="39" borderId="1" xfId="0" applyFont="1" applyFill="1" applyBorder="1" applyAlignment="1">
      <alignment horizontal="left" vertical="center" wrapText="1"/>
    </xf>
    <xf numFmtId="0" fontId="48" fillId="39" borderId="1" xfId="0" applyFont="1" applyFill="1" applyBorder="1" applyAlignment="1">
      <alignment horizontal="left" vertical="center"/>
    </xf>
    <xf numFmtId="0" fontId="6" fillId="0" borderId="1" xfId="0" applyFont="1" applyBorder="1" applyAlignment="1">
      <alignment horizontal="left" vertical="center"/>
    </xf>
    <xf numFmtId="0" fontId="6" fillId="2" borderId="1"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center" vertical="center"/>
    </xf>
    <xf numFmtId="0" fontId="0" fillId="0" borderId="1" xfId="0" applyBorder="1" applyAlignment="1">
      <alignment vertical="center"/>
    </xf>
    <xf numFmtId="0" fontId="0" fillId="0" borderId="1" xfId="0" applyFill="1" applyBorder="1" applyAlignment="1">
      <alignment vertical="center"/>
    </xf>
    <xf numFmtId="0" fontId="0" fillId="0" borderId="1" xfId="0"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50" fillId="0" borderId="0" xfId="0" applyFont="1" applyBorder="1" applyAlignment="1">
      <alignment horizontal="center" vertical="center"/>
    </xf>
    <xf numFmtId="0" fontId="0" fillId="0" borderId="1" xfId="0" applyFill="1" applyBorder="1" applyAlignment="1">
      <alignment horizontal="center" vertical="center"/>
    </xf>
    <xf numFmtId="0" fontId="48" fillId="0" borderId="0" xfId="0" applyFont="1">
      <alignment vertical="center"/>
    </xf>
    <xf numFmtId="0" fontId="5" fillId="0" borderId="0" xfId="0" applyFont="1" applyAlignment="1">
      <alignment vertical="center"/>
    </xf>
    <xf numFmtId="0" fontId="6" fillId="0" borderId="0" xfId="0" applyFont="1" applyAlignment="1">
      <alignment vertical="center" wrapText="1"/>
    </xf>
    <xf numFmtId="0" fontId="6" fillId="0" borderId="0" xfId="0" applyFont="1">
      <alignment vertical="center"/>
    </xf>
    <xf numFmtId="0" fontId="52" fillId="0" borderId="1" xfId="0" applyFont="1" applyBorder="1" applyAlignment="1">
      <alignment horizontal="center"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Border="1">
      <alignment vertical="center"/>
    </xf>
    <xf numFmtId="0" fontId="48" fillId="0" borderId="0" xfId="0" applyFont="1" applyFill="1" applyAlignment="1">
      <alignment horizontal="center" vertical="center"/>
    </xf>
    <xf numFmtId="0" fontId="48" fillId="0" borderId="1" xfId="0" applyFont="1" applyBorder="1">
      <alignment vertical="center"/>
    </xf>
    <xf numFmtId="0" fontId="48" fillId="0" borderId="1" xfId="0" applyFont="1" applyBorder="1" applyAlignment="1">
      <alignment vertical="center" wrapText="1"/>
    </xf>
    <xf numFmtId="0" fontId="6" fillId="40" borderId="1" xfId="0" applyFont="1" applyFill="1" applyBorder="1" applyAlignment="1">
      <alignment horizontal="center" vertical="center"/>
    </xf>
    <xf numFmtId="0" fontId="48" fillId="40" borderId="1" xfId="0" applyFont="1" applyFill="1" applyBorder="1" applyAlignment="1">
      <alignment horizontal="center" vertical="center"/>
    </xf>
    <xf numFmtId="49" fontId="0" fillId="0" borderId="1" xfId="0" applyNumberFormat="1" applyBorder="1" applyAlignment="1">
      <alignment horizontal="left" vertical="center"/>
    </xf>
    <xf numFmtId="0" fontId="48" fillId="0" borderId="23" xfId="0" applyFont="1" applyFill="1" applyBorder="1" applyAlignment="1">
      <alignment horizontal="left" vertical="center" wrapText="1"/>
    </xf>
    <xf numFmtId="0" fontId="0" fillId="0" borderId="0" xfId="0" applyFill="1" applyAlignment="1">
      <alignment vertical="center"/>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5" fillId="3" borderId="11" xfId="0" applyFont="1" applyFill="1" applyBorder="1" applyAlignment="1">
      <alignment vertical="center"/>
    </xf>
    <xf numFmtId="0" fontId="5" fillId="3" borderId="20" xfId="0" applyFont="1" applyFill="1" applyBorder="1" applyAlignment="1">
      <alignment vertical="center"/>
    </xf>
    <xf numFmtId="0" fontId="5" fillId="3" borderId="1" xfId="0" applyFont="1" applyFill="1" applyBorder="1" applyAlignment="1">
      <alignment vertical="center"/>
    </xf>
    <xf numFmtId="0" fontId="0" fillId="0" borderId="0" xfId="0" applyFill="1" applyBorder="1" applyAlignment="1">
      <alignment vertical="center"/>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0" xfId="0" applyFont="1" applyBorder="1" applyAlignment="1">
      <alignment horizontal="center" vertical="center" wrapText="1"/>
    </xf>
    <xf numFmtId="10" fontId="40" fillId="0" borderId="1"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41" borderId="1" xfId="0" applyFont="1" applyFill="1" applyBorder="1" applyAlignment="1">
      <alignment horizontal="center" vertical="center"/>
    </xf>
    <xf numFmtId="0" fontId="6" fillId="41" borderId="1" xfId="0" applyFont="1" applyFill="1" applyBorder="1" applyAlignment="1">
      <alignment horizontal="center" vertical="center" wrapText="1"/>
    </xf>
    <xf numFmtId="0" fontId="6" fillId="41" borderId="1" xfId="0" applyFont="1" applyFill="1" applyBorder="1" applyAlignment="1">
      <alignment vertical="center" wrapText="1"/>
    </xf>
    <xf numFmtId="179" fontId="40" fillId="41" borderId="1" xfId="0" applyNumberFormat="1" applyFont="1" applyFill="1" applyBorder="1" applyAlignment="1">
      <alignment horizontal="center" vertical="center"/>
    </xf>
    <xf numFmtId="0" fontId="40" fillId="41" borderId="1" xfId="0" applyFont="1" applyFill="1" applyBorder="1" applyAlignment="1">
      <alignment horizontal="center" vertical="center"/>
    </xf>
    <xf numFmtId="0" fontId="6" fillId="41" borderId="1" xfId="0" applyFont="1" applyFill="1" applyBorder="1" applyAlignment="1">
      <alignment horizontal="left" vertical="center" wrapText="1"/>
    </xf>
    <xf numFmtId="0" fontId="6" fillId="41" borderId="0" xfId="0" applyFont="1" applyFill="1" applyBorder="1" applyAlignment="1">
      <alignment vertical="center"/>
    </xf>
    <xf numFmtId="179" fontId="6" fillId="41" borderId="1" xfId="0" applyNumberFormat="1" applyFont="1" applyFill="1" applyBorder="1" applyAlignment="1">
      <alignment horizontal="center" vertical="center"/>
    </xf>
    <xf numFmtId="179" fontId="6" fillId="41" borderId="1" xfId="0" applyNumberFormat="1" applyFont="1" applyFill="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Fill="1" applyBorder="1" applyAlignment="1">
      <alignment horizontal="left" vertical="center"/>
    </xf>
    <xf numFmtId="0" fontId="48" fillId="0" borderId="0" xfId="0" applyFont="1" applyFill="1" applyAlignment="1">
      <alignment horizontal="left" vertical="center"/>
    </xf>
    <xf numFmtId="0" fontId="2" fillId="0" borderId="1" xfId="0" applyFont="1" applyFill="1" applyBorder="1" applyAlignment="1">
      <alignment horizontal="center" vertical="center"/>
    </xf>
    <xf numFmtId="0" fontId="0" fillId="0" borderId="1" xfId="0" applyFill="1" applyBorder="1">
      <alignment vertical="center"/>
    </xf>
    <xf numFmtId="0" fontId="0" fillId="0" borderId="1" xfId="0" applyFill="1" applyBorder="1" applyAlignment="1">
      <alignment horizontal="center" vertical="center" wrapText="1"/>
    </xf>
    <xf numFmtId="2" fontId="0" fillId="0" borderId="1" xfId="0" applyNumberFormat="1" applyBorder="1" applyAlignment="1">
      <alignment horizontal="center" vertical="center"/>
    </xf>
    <xf numFmtId="0" fontId="48" fillId="0" borderId="0" xfId="0" applyFont="1" applyAlignment="1">
      <alignment horizontal="center" vertical="center"/>
    </xf>
    <xf numFmtId="0" fontId="6" fillId="39" borderId="1" xfId="0" applyFont="1" applyFill="1" applyBorder="1" applyAlignment="1">
      <alignment horizontal="center" vertical="center" wrapText="1"/>
    </xf>
    <xf numFmtId="0" fontId="6" fillId="0" borderId="0" xfId="0" applyFont="1" applyAlignment="1">
      <alignment horizontal="center" vertical="center"/>
    </xf>
    <xf numFmtId="0" fontId="48" fillId="0" borderId="0" xfId="0" applyFont="1" applyAlignment="1">
      <alignment horizontal="center" vertical="center" wrapText="1"/>
    </xf>
    <xf numFmtId="0" fontId="6" fillId="0" borderId="0" xfId="0" applyFont="1" applyAlignment="1">
      <alignment horizontal="center" vertical="center" wrapText="1"/>
    </xf>
    <xf numFmtId="0" fontId="5" fillId="2" borderId="1" xfId="0" applyFont="1" applyFill="1" applyBorder="1" applyAlignment="1">
      <alignment horizontal="left" vertical="center"/>
    </xf>
    <xf numFmtId="0" fontId="7" fillId="38"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41" borderId="1" xfId="0" applyFont="1" applyFill="1" applyBorder="1" applyAlignment="1">
      <alignment vertical="center"/>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38" borderId="1" xfId="0" applyFont="1" applyFill="1" applyBorder="1" applyAlignment="1">
      <alignment horizontal="center" vertical="center" wrapText="1"/>
    </xf>
    <xf numFmtId="0" fontId="5" fillId="35" borderId="1" xfId="0" applyFont="1" applyFill="1" applyBorder="1" applyAlignment="1">
      <alignment horizontal="center" vertical="center" wrapText="1"/>
    </xf>
    <xf numFmtId="0" fontId="5" fillId="35" borderId="1" xfId="0" applyFont="1" applyFill="1" applyBorder="1" applyAlignment="1">
      <alignment horizontal="center" vertical="center"/>
    </xf>
    <xf numFmtId="0" fontId="5" fillId="38" borderId="21" xfId="0" applyFont="1" applyFill="1" applyBorder="1" applyAlignment="1">
      <alignment horizontal="center" vertical="center"/>
    </xf>
    <xf numFmtId="0" fontId="5" fillId="38" borderId="22"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52" fillId="0" borderId="1" xfId="0" applyFont="1" applyBorder="1" applyAlignment="1">
      <alignment horizontal="center" vertical="center" wrapText="1"/>
    </xf>
    <xf numFmtId="0" fontId="51" fillId="0" borderId="1" xfId="0" applyFont="1" applyFill="1" applyBorder="1" applyAlignment="1">
      <alignment horizontal="center" vertical="center" wrapText="1"/>
    </xf>
    <xf numFmtId="0" fontId="5" fillId="38" borderId="1" xfId="0" applyFont="1" applyFill="1" applyBorder="1" applyAlignment="1">
      <alignment horizontal="center" vertical="center"/>
    </xf>
  </cellXfs>
  <cellStyles count="129">
    <cellStyle name="20% - 강조색1" xfId="20" builtinId="30" customBuiltin="1"/>
    <cellStyle name="20% - 강조색1 2" xfId="45"/>
    <cellStyle name="20% - 강조색1 3" xfId="44"/>
    <cellStyle name="20% - 강조색2" xfId="24" builtinId="34" customBuiltin="1"/>
    <cellStyle name="20% - 강조색2 2" xfId="47"/>
    <cellStyle name="20% - 강조색2 3" xfId="46"/>
    <cellStyle name="20% - 강조색3" xfId="28" builtinId="38" customBuiltin="1"/>
    <cellStyle name="20% - 강조색3 2" xfId="49"/>
    <cellStyle name="20% - 강조색3 3" xfId="48"/>
    <cellStyle name="20% - 강조색4" xfId="32" builtinId="42" customBuiltin="1"/>
    <cellStyle name="20% - 강조색4 2" xfId="51"/>
    <cellStyle name="20% - 강조색4 3" xfId="50"/>
    <cellStyle name="20% - 강조색5" xfId="36" builtinId="46" customBuiltin="1"/>
    <cellStyle name="20% - 강조색5 2" xfId="53"/>
    <cellStyle name="20% - 강조색5 3" xfId="52"/>
    <cellStyle name="20% - 강조색6" xfId="40" builtinId="50" customBuiltin="1"/>
    <cellStyle name="20% - 강조색6 2" xfId="55"/>
    <cellStyle name="20% - 강조색6 3" xfId="54"/>
    <cellStyle name="40% - 강조색1" xfId="21" builtinId="31" customBuiltin="1"/>
    <cellStyle name="40% - 강조색1 2" xfId="57"/>
    <cellStyle name="40% - 강조색1 3" xfId="56"/>
    <cellStyle name="40% - 강조색2" xfId="25" builtinId="35" customBuiltin="1"/>
    <cellStyle name="40% - 강조색2 2" xfId="59"/>
    <cellStyle name="40% - 강조색2 3" xfId="58"/>
    <cellStyle name="40% - 강조색3" xfId="29" builtinId="39" customBuiltin="1"/>
    <cellStyle name="40% - 강조색3 2" xfId="61"/>
    <cellStyle name="40% - 강조색3 3" xfId="60"/>
    <cellStyle name="40% - 강조색4" xfId="33" builtinId="43" customBuiltin="1"/>
    <cellStyle name="40% - 강조색4 2" xfId="63"/>
    <cellStyle name="40% - 강조색4 3" xfId="62"/>
    <cellStyle name="40% - 강조색5" xfId="37" builtinId="47" customBuiltin="1"/>
    <cellStyle name="40% - 강조색5 2" xfId="65"/>
    <cellStyle name="40% - 강조색5 3" xfId="64"/>
    <cellStyle name="40% - 강조색6" xfId="41" builtinId="51" customBuiltin="1"/>
    <cellStyle name="40% - 강조색6 2" xfId="67"/>
    <cellStyle name="40% - 강조색6 3" xfId="66"/>
    <cellStyle name="60% - 강조색1" xfId="22" builtinId="32" customBuiltin="1"/>
    <cellStyle name="60% - 강조색1 2" xfId="69"/>
    <cellStyle name="60% - 강조색1 3" xfId="68"/>
    <cellStyle name="60% - 강조색2" xfId="26" builtinId="36" customBuiltin="1"/>
    <cellStyle name="60% - 강조색2 2" xfId="71"/>
    <cellStyle name="60% - 강조색2 3" xfId="70"/>
    <cellStyle name="60% - 강조색3" xfId="30" builtinId="40" customBuiltin="1"/>
    <cellStyle name="60% - 강조색3 2" xfId="73"/>
    <cellStyle name="60% - 강조색3 3" xfId="72"/>
    <cellStyle name="60% - 강조색4" xfId="34" builtinId="44" customBuiltin="1"/>
    <cellStyle name="60% - 강조색4 2" xfId="75"/>
    <cellStyle name="60% - 강조색4 3" xfId="74"/>
    <cellStyle name="60% - 강조색5" xfId="38" builtinId="48" customBuiltin="1"/>
    <cellStyle name="60% - 강조색5 2" xfId="77"/>
    <cellStyle name="60% - 강조색5 3" xfId="76"/>
    <cellStyle name="60% - 강조색6" xfId="42" builtinId="52" customBuiltin="1"/>
    <cellStyle name="60% - 강조색6 2" xfId="79"/>
    <cellStyle name="60% - 강조색6 3" xfId="78"/>
    <cellStyle name="강조색1" xfId="19" builtinId="29" customBuiltin="1"/>
    <cellStyle name="강조색1 2" xfId="81"/>
    <cellStyle name="강조색1 3" xfId="80"/>
    <cellStyle name="강조색2" xfId="23" builtinId="33" customBuiltin="1"/>
    <cellStyle name="강조색2 2" xfId="83"/>
    <cellStyle name="강조색2 3" xfId="82"/>
    <cellStyle name="강조색3" xfId="27" builtinId="37" customBuiltin="1"/>
    <cellStyle name="강조색3 2" xfId="85"/>
    <cellStyle name="강조색3 3" xfId="84"/>
    <cellStyle name="강조색4" xfId="31" builtinId="41" customBuiltin="1"/>
    <cellStyle name="강조색4 2" xfId="87"/>
    <cellStyle name="강조색4 3" xfId="86"/>
    <cellStyle name="강조색5" xfId="35" builtinId="45" customBuiltin="1"/>
    <cellStyle name="강조색5 2" xfId="89"/>
    <cellStyle name="강조색5 3" xfId="88"/>
    <cellStyle name="강조색6" xfId="39" builtinId="49" customBuiltin="1"/>
    <cellStyle name="강조색6 2" xfId="91"/>
    <cellStyle name="강조색6 3" xfId="90"/>
    <cellStyle name="경고문" xfId="15" builtinId="11" customBuiltin="1"/>
    <cellStyle name="경고문 2" xfId="93"/>
    <cellStyle name="경고문 3" xfId="92"/>
    <cellStyle name="계산" xfId="12" builtinId="22" customBuiltin="1"/>
    <cellStyle name="계산 2" xfId="95"/>
    <cellStyle name="계산 3" xfId="94"/>
    <cellStyle name="나쁨" xfId="8" builtinId="27" customBuiltin="1"/>
    <cellStyle name="나쁨 2" xfId="97"/>
    <cellStyle name="나쁨 3" xfId="96"/>
    <cellStyle name="메모" xfId="16" builtinId="10" customBuiltin="1"/>
    <cellStyle name="메모 2" xfId="99"/>
    <cellStyle name="메모 3" xfId="98"/>
    <cellStyle name="백분율 2" xfId="128"/>
    <cellStyle name="보통" xfId="9" builtinId="28" customBuiltin="1"/>
    <cellStyle name="보통 2" xfId="101"/>
    <cellStyle name="보통 3" xfId="100"/>
    <cellStyle name="설명 텍스트" xfId="17" builtinId="53" customBuiltin="1"/>
    <cellStyle name="설명 텍스트 2" xfId="103"/>
    <cellStyle name="설명 텍스트 3" xfId="102"/>
    <cellStyle name="셀 확인" xfId="14" builtinId="23" customBuiltin="1"/>
    <cellStyle name="셀 확인 2" xfId="105"/>
    <cellStyle name="셀 확인 3" xfId="104"/>
    <cellStyle name="쉼표 [0]" xfId="126" builtinId="6"/>
    <cellStyle name="연결된 셀" xfId="13" builtinId="24" customBuiltin="1"/>
    <cellStyle name="연결된 셀 2" xfId="107"/>
    <cellStyle name="연결된 셀 3" xfId="106"/>
    <cellStyle name="요약" xfId="18" builtinId="25" customBuiltin="1"/>
    <cellStyle name="요약 2" xfId="109"/>
    <cellStyle name="요약 3" xfId="108"/>
    <cellStyle name="입력" xfId="10" builtinId="20" customBuiltin="1"/>
    <cellStyle name="입력 2" xfId="111"/>
    <cellStyle name="입력 3" xfId="110"/>
    <cellStyle name="제목" xfId="2" builtinId="15" customBuiltin="1"/>
    <cellStyle name="제목 1" xfId="3" builtinId="16" customBuiltin="1"/>
    <cellStyle name="제목 1 2" xfId="114"/>
    <cellStyle name="제목 1 3" xfId="113"/>
    <cellStyle name="제목 2" xfId="4" builtinId="17" customBuiltin="1"/>
    <cellStyle name="제목 2 2" xfId="116"/>
    <cellStyle name="제목 2 3" xfId="115"/>
    <cellStyle name="제목 3" xfId="5" builtinId="18" customBuiltin="1"/>
    <cellStyle name="제목 3 2" xfId="118"/>
    <cellStyle name="제목 3 3" xfId="117"/>
    <cellStyle name="제목 4" xfId="6" builtinId="19" customBuiltin="1"/>
    <cellStyle name="제목 4 2" xfId="120"/>
    <cellStyle name="제목 4 3" xfId="119"/>
    <cellStyle name="제목 5" xfId="121"/>
    <cellStyle name="제목 6" xfId="112"/>
    <cellStyle name="좋음" xfId="7" builtinId="26" customBuiltin="1"/>
    <cellStyle name="좋음 2" xfId="123"/>
    <cellStyle name="좋음 3" xfId="122"/>
    <cellStyle name="출력" xfId="11" builtinId="21" customBuiltin="1"/>
    <cellStyle name="출력 2" xfId="125"/>
    <cellStyle name="출력 3" xfId="124"/>
    <cellStyle name="표준" xfId="0" builtinId="0"/>
    <cellStyle name="표준 2" xfId="1"/>
    <cellStyle name="표준 2 2" xfId="127"/>
    <cellStyle name="표준 3" xfId="43"/>
  </cellStyles>
  <dxfs count="117">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20&#54616;&#51648;&#51116;&#54876;&#47196;&#48391;(NR20-001-00)/5%20&#51088;&#47308;&#52628;&#52636;/&#54616;&#51648;&#51116;&#54876;&#47196;&#48391;_&#51088;&#47308;&#52628;&#52636;_&#48143;_&#48708;&#46756;&#47548;&#50948;&#54744;_&#54217;&#44032;_&#49436;&#49885;_&#45516;&#49457;&#47560;&#48708;,&#54028;&#53416;&#49832;,&#44592;&#53440;(11&#54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문헌특성"/>
      <sheetName val="결과지표_연속형"/>
      <sheetName val="결과지표_범주형"/>
      <sheetName val="비뚤림 위험평가"/>
      <sheetName val="coding_intro"/>
      <sheetName val="진단정확도 예시"/>
      <sheetName val="Sheet1"/>
    </sheetNames>
    <sheetDataSet>
      <sheetData sheetId="0">
        <row r="1">
          <cell r="A1" t="str">
            <v>1. 선택문헌의 특성</v>
          </cell>
          <cell r="C1" t="str">
            <v>*NRCT는 single arm이 아닌 비무작위 비교연구</v>
          </cell>
        </row>
        <row r="2">
          <cell r="A2">
            <v>1</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row>
        <row r="3">
          <cell r="A3" t="str">
            <v xml:space="preserve">no. </v>
          </cell>
          <cell r="B3" t="str">
            <v>1저자 (연도)</v>
          </cell>
          <cell r="C3" t="str">
            <v>연구설계
(RCT, NRCT)</v>
          </cell>
          <cell r="D3" t="str">
            <v xml:space="preserve">Trial명(NCT no.)
(있는 경우)
예. </v>
          </cell>
          <cell r="E3" t="str">
            <v>연구국가</v>
          </cell>
          <cell r="F3" t="str">
            <v>참여기관
(1, 2 등)</v>
          </cell>
          <cell r="G3" t="str">
            <v>대상자 모집기간</v>
          </cell>
          <cell r="H3" t="str">
            <v>질환명</v>
          </cell>
          <cell r="I3" t="str">
            <v>상세 질환분류</v>
          </cell>
          <cell r="J3" t="str">
            <v>선택/배제기준</v>
          </cell>
          <cell r="K3"/>
          <cell r="L3"/>
          <cell r="M3"/>
          <cell r="N3"/>
          <cell r="O3"/>
          <cell r="P3"/>
          <cell r="Q3"/>
          <cell r="R3"/>
          <cell r="S3"/>
          <cell r="T3"/>
          <cell r="U3"/>
          <cell r="V3"/>
          <cell r="W3"/>
          <cell r="X3"/>
          <cell r="Y3"/>
          <cell r="Z3"/>
          <cell r="AA3" t="str">
            <v>중재군(I)</v>
          </cell>
          <cell r="AB3"/>
          <cell r="AC3"/>
          <cell r="AD3"/>
          <cell r="AE3"/>
          <cell r="AF3"/>
          <cell r="AG3" t="str">
            <v>대조군(C)</v>
          </cell>
          <cell r="AH3"/>
          <cell r="AI3"/>
          <cell r="AJ3"/>
          <cell r="AK3" t="str">
            <v>3군</v>
          </cell>
          <cell r="AL3"/>
          <cell r="AM3"/>
          <cell r="AN3" t="str">
            <v>추적관찰기간
(개월)</v>
          </cell>
          <cell r="AO3" t="str">
            <v>저자결론</v>
          </cell>
        </row>
        <row r="4">
          <cell r="A4"/>
          <cell r="B4"/>
          <cell r="C4"/>
          <cell r="D4"/>
          <cell r="E4"/>
          <cell r="F4"/>
          <cell r="G4"/>
          <cell r="H4"/>
          <cell r="I4" t="str">
            <v>급성, 아급성, 만성 등</v>
          </cell>
          <cell r="J4" t="str">
            <v>특이적인것 기재(예.  특정 도구 몇 점 이상인 사람만 선택,  진단일 기준 O개월내 선택 등)</v>
          </cell>
          <cell r="K4" t="str">
            <v>연구대상자 수</v>
          </cell>
          <cell r="L4"/>
          <cell r="M4"/>
          <cell r="N4"/>
          <cell r="O4"/>
          <cell r="P4" t="str">
            <v>탈락률(%)
전체(중재 vs. 대조)</v>
          </cell>
          <cell r="Q4" t="str">
            <v>평균연령 (세)
전체 평균, 또는 각 군별 평균</v>
          </cell>
          <cell r="R4" t="str">
            <v>기저특성</v>
          </cell>
          <cell r="S4"/>
          <cell r="T4"/>
          <cell r="U4"/>
          <cell r="V4"/>
          <cell r="W4"/>
          <cell r="X4"/>
          <cell r="Y4"/>
          <cell r="Z4"/>
          <cell r="AA4" t="str">
            <v>중재군</v>
          </cell>
          <cell r="AB4" t="str">
            <v>중재군 치료법수(로봇 단독=1, 로봇+물리치료=2, 로봇+물리치료+보토스=3 등)</v>
          </cell>
          <cell r="AC4"/>
          <cell r="AD4"/>
          <cell r="AE4"/>
          <cell r="AF4"/>
          <cell r="AG4" t="str">
            <v>대조군(C)</v>
          </cell>
          <cell r="AH4" t="str">
            <v>대조군 설명</v>
          </cell>
          <cell r="AI4" t="str">
            <v>대조군 기기</v>
          </cell>
          <cell r="AJ4"/>
          <cell r="AK4" t="str">
            <v>대조/중재군명</v>
          </cell>
          <cell r="AL4"/>
          <cell r="AM4"/>
          <cell r="AN4"/>
          <cell r="AO4"/>
        </row>
        <row r="5">
          <cell r="A5"/>
          <cell r="B5"/>
          <cell r="C5"/>
          <cell r="D5"/>
          <cell r="E5"/>
          <cell r="F5"/>
          <cell r="G5"/>
          <cell r="H5"/>
          <cell r="I5"/>
          <cell r="J5"/>
          <cell r="K5" t="str">
            <v>총</v>
          </cell>
          <cell r="L5" t="str">
            <v>비교군 수
(2군, 3군 등)</v>
          </cell>
          <cell r="M5" t="str">
            <v>중재군
(N명)</v>
          </cell>
          <cell r="N5" t="str">
            <v>대조군
(N명)</v>
          </cell>
          <cell r="O5" t="str">
            <v>3군일 경우
중재, 대조 여부(N)
예: 대조250명)</v>
          </cell>
          <cell r="P5"/>
          <cell r="Q5"/>
          <cell r="R5" t="str">
            <v>남성
(%)</v>
          </cell>
          <cell r="S5" t="str">
            <v>유병기간</v>
          </cell>
          <cell r="T5" t="str">
            <v>질환 타입</v>
          </cell>
          <cell r="U5" t="str">
            <v>장애 및 질환관련 지표명 1</v>
          </cell>
          <cell r="V5" t="str">
            <v>결과1</v>
          </cell>
          <cell r="W5" t="str">
            <v>장애 및 질환관련 지표명 2</v>
          </cell>
          <cell r="X5" t="str">
            <v>결과2</v>
          </cell>
          <cell r="Y5" t="str">
            <v>추가지표3</v>
          </cell>
          <cell r="Z5" t="str">
            <v>결과3</v>
          </cell>
          <cell r="AA5"/>
          <cell r="AB5"/>
          <cell r="AC5" t="str">
            <v>중재군기기분류</v>
          </cell>
          <cell r="AD5" t="str">
            <v>중재군기기명</v>
          </cell>
          <cell r="AE5" t="str">
            <v>중재기기 설명</v>
          </cell>
          <cell r="AF5" t="str">
            <v>중재군 프로그램
주당횟수, 회당 시간, 프로그램 기간</v>
          </cell>
          <cell r="AG5"/>
          <cell r="AH5"/>
          <cell r="AI5"/>
          <cell r="AJ5" t="str">
            <v>대조군 프로그램
주당횟수, 회당 시간, 프로그램 기간</v>
          </cell>
          <cell r="AK5"/>
          <cell r="AL5" t="str">
            <v>기기 및 기기분류*(중재군일경우)</v>
          </cell>
          <cell r="AM5" t="str">
            <v>프로그램
주당횟수, 회당 시간, 프로그램 기간</v>
          </cell>
          <cell r="AN5"/>
          <cell r="AO5"/>
        </row>
        <row r="6">
          <cell r="A6">
            <v>3430</v>
          </cell>
          <cell r="B6" t="str">
            <v>Ogino (2020)</v>
          </cell>
          <cell r="C6" t="str">
            <v>RCT</v>
          </cell>
          <cell r="D6" t="str">
            <v>UMIN000028042</v>
          </cell>
          <cell r="E6" t="str">
            <v>터키</v>
          </cell>
          <cell r="F6">
            <v>1</v>
          </cell>
          <cell r="G6" t="str">
            <v>2017. 9.11.~2019. 11.30.</v>
          </cell>
          <cell r="H6" t="str">
            <v>뇌졸중</v>
          </cell>
          <cell r="I6" t="str">
            <v>6개월 초과자는 만성으로 분류?</v>
          </cell>
          <cell r="J6" t="str">
            <v>ㆍ뇌졸중 6개월 초과 대상자
ㆍ20~80세
ㆍ물리치료사 도움없이 도움없이 트레드밀, 오버그라운드 보행이 가능한 환자
&lt;배제기준&gt;
ㆍ뇌졸중외 보행장애 동반질환자
ㆍ심한 경련(modified Ashworth scale &gt;2)
ㆍ하지 보톡스 치료를 한지 6개월 미만인 경우
ㆍMMSE 23점 미만</v>
          </cell>
          <cell r="K6">
            <v>20</v>
          </cell>
          <cell r="L6">
            <v>2</v>
          </cell>
          <cell r="M6">
            <v>9</v>
          </cell>
          <cell r="N6">
            <v>11</v>
          </cell>
          <cell r="O6"/>
          <cell r="P6" t="str">
            <v>10
(22.2 vs. 0)</v>
          </cell>
          <cell r="Q6" t="str">
            <v>ㆍ중재군 66.1 
ㆍ대조군 65.0</v>
          </cell>
          <cell r="R6">
            <v>78.94736842105263</v>
          </cell>
          <cell r="S6" t="str">
            <v>중재군 8년, 대조군 7.1년</v>
          </cell>
          <cell r="T6" t="str">
            <v>뇌졸중 종류 
ㆍ경색: 중재군  1, 대조군 4
ㆍ출혈: 중재군 7, 대조군 7</v>
          </cell>
          <cell r="U6" t="str">
            <v>Side of paresis (lt/rt)</v>
          </cell>
          <cell r="V6" t="str">
            <v>중재군 4/4, 대조군 3/8</v>
          </cell>
          <cell r="W6" t="str">
            <v>SIAS-L/E: Stroke Impairment Assessment Set-total lower limb motor score</v>
          </cell>
          <cell r="X6" t="str">
            <v>중재군 8.8, 대조군 8.1</v>
          </cell>
          <cell r="Y6"/>
          <cell r="Z6"/>
          <cell r="AA6" t="str">
            <v>로봇(GEAR, gait exercise assist robot)</v>
          </cell>
          <cell r="AB6">
            <v>1</v>
          </cell>
          <cell r="AC6">
            <v>1</v>
          </cell>
          <cell r="AD6" t="str">
            <v>Gait Exercise Assist Robot (GEAR)</v>
          </cell>
          <cell r="AE6" t="str">
            <v>ㆍ구성: wearable knee-ankle-foot orthosis robot, low floor treadmill, safety suspension device, robot body weight support device, monitor, control panel
ㆍ작동기능 : 무릅관절의 굴곡과 신전, 스윙, 체중부하 등을 제어가능하고 시각적 및 오디오 피드백 가능함</v>
          </cell>
          <cell r="AF6" t="str">
            <v>ㆍ5회/주
ㆍ1시간/회: 20분 상하지 ROM, 40분 GEAR
ㆍ4주 총 20세션</v>
          </cell>
          <cell r="AG6" t="str">
            <v>treadmill</v>
          </cell>
          <cell r="AH6" t="str">
            <v>첫 5분 워밍업: 최대속도의 50%속도로 운동, 이후 10초간 최대속도 유지 가능하면 최대속도를 다음 세션에 증가시킴</v>
          </cell>
          <cell r="AI6" t="str">
            <v>treadmill function of GEAR (without the wearable knee-ankle-foot orthosis robot, robot body weight support device or monitor for patient use).</v>
          </cell>
          <cell r="AJ6" t="str">
            <v>ㆍ5회/주
ㆍ1시간/회: 20분 상하지 ROM, 40분 트레드밀
ㆍ4주 총 20세션</v>
          </cell>
          <cell r="AK6"/>
          <cell r="AL6"/>
          <cell r="AM6"/>
          <cell r="AN6" t="str">
            <v>3개월</v>
          </cell>
          <cell r="AO6" t="str">
            <v>만성뇌졸중환자에서 로봇(GEAR)를 이용한 보행훈련이 러닝머신보다 보행능력향상에 더 효과적임</v>
          </cell>
        </row>
        <row r="7">
          <cell r="A7">
            <v>5076</v>
          </cell>
          <cell r="B7" t="str">
            <v>Sarhan (2014)</v>
          </cell>
          <cell r="C7" t="str">
            <v>RCT</v>
          </cell>
          <cell r="D7" t="str">
            <v>NR</v>
          </cell>
          <cell r="E7" t="str">
            <v>사우디아라비아</v>
          </cell>
          <cell r="F7" t="str">
            <v>NR</v>
          </cell>
          <cell r="G7" t="str">
            <v>NR</v>
          </cell>
          <cell r="H7" t="str">
            <v>뇌성마비</v>
          </cell>
          <cell r="I7"/>
          <cell r="J7" t="str">
            <v>&lt;선택기준&gt;
ㆍ경직성 양하지마비를 진단받은 뇌성마비 어린이
ㆍ하지근육을 최소한으로 자발적으로 조절할 수 있고, 걸을 수 있음
ㆍ물리치료사가 하지 자발적 조절능력을 판단
ㆍAshworth scale과 GMFCS(Gross Motor Function Classification System) 레벨3 혹은 4로 강직도가 약한 환자
ㆍ이전에 트레드밀 하지 훈련 받은적 없음
&lt;배제기준&gt;
ㆍ6개월내 보톡스 주사 받음
ㆍ지난 1년안에 수술받은적 있음
ㆍ해부학적으로 다리길이가 2cm차이남
ㆍ교정된 구축(contractures)
ㆍ뼈와 관절 기형
ㆍ뼈, 관절 불안전성(관절 탈구)
ㆍ이식형 주입 펌프를 이용한 baclofen 치료
ㆍ6개월 동안 깁스함
ㆍ약시, 청력 손실
ㆍ러닝머신 훈련할 수 없는 상태
ㆍ심혈관계 병력이 있는 경우</v>
          </cell>
          <cell r="K7">
            <v>12</v>
          </cell>
          <cell r="L7">
            <v>2</v>
          </cell>
          <cell r="M7">
            <v>6</v>
          </cell>
          <cell r="N7">
            <v>6</v>
          </cell>
          <cell r="O7"/>
          <cell r="P7" t="str">
            <v>NR</v>
          </cell>
          <cell r="Q7" t="str">
            <v>4.2세</v>
          </cell>
          <cell r="R7">
            <v>58.3</v>
          </cell>
          <cell r="S7" t="str">
            <v>NR</v>
          </cell>
          <cell r="T7" t="str">
            <v>경직성 양하지마비 뇌성마비로 신경학적 보행장애 있는 사람</v>
          </cell>
          <cell r="U7"/>
          <cell r="V7"/>
          <cell r="W7"/>
          <cell r="X7"/>
          <cell r="Y7"/>
          <cell r="Z7"/>
          <cell r="AA7" t="str">
            <v>로봇</v>
          </cell>
          <cell r="AB7">
            <v>1</v>
          </cell>
          <cell r="AC7">
            <v>1</v>
          </cell>
          <cell r="AD7" t="str">
            <v>Lokomat® Pro Version 4</v>
          </cell>
          <cell r="AE7" t="str">
            <v>평균 속도: 0.55m/s, 최소한의 body-weight support</v>
          </cell>
          <cell r="AF7" t="str">
            <v>3회/주, 30-40분, 10주간 실시
2개다른 트레트밀 보행 프로그램</v>
          </cell>
          <cell r="AG7" t="str">
            <v>일반재활치료(Manual treadmill therapy)</v>
          </cell>
          <cell r="AH7"/>
          <cell r="AI7"/>
          <cell r="AJ7" t="str">
            <v>3회/주, 30-40분, 10주간 실시</v>
          </cell>
          <cell r="AK7"/>
          <cell r="AL7"/>
          <cell r="AM7"/>
          <cell r="AN7"/>
          <cell r="AO7" t="str">
            <v>5세이하 뇌성마비 어린이들에게 운동기능, 보행가능성을 높일 수 있음</v>
          </cell>
        </row>
        <row r="8">
          <cell r="A8">
            <v>4603</v>
          </cell>
          <cell r="B8" t="str">
            <v>Smania (2011)</v>
          </cell>
          <cell r="C8" t="str">
            <v>RCT</v>
          </cell>
          <cell r="D8" t="str">
            <v>NR</v>
          </cell>
          <cell r="E8" t="str">
            <v>이탈리아</v>
          </cell>
          <cell r="F8">
            <v>1</v>
          </cell>
          <cell r="G8" t="str">
            <v>2009.1~2009.10</v>
          </cell>
          <cell r="H8" t="str">
            <v>뇌성마비</v>
          </cell>
          <cell r="I8"/>
          <cell r="J8" t="str">
            <v>&lt;선택기준&gt;
ㆍ양측 하지(양측 혹은 완전마비) 뇌성마비
ㆍ10-18세
ㆍGMFCS 레벨 2-4
ㆍ스스로 걸을 수 있거나 보조기구를 이용해 적어도 10m 이동
ㆍ도움없이 앉는 자세 유지
ㆍ재활 프로그램에 참여
&lt;배제기준&gt;
ㆍModified Ashworth Scale로 본 하지경직도 2이상
ㆍ심각한 하지 구축, 심혈관계 질환
ㆍ정형외과 수술 혹은 신경 수술을 12개월 내 받은 사람
ㆍ중재 시술 6개월 전에 보톡스 주사 받은사람</v>
          </cell>
          <cell r="K8">
            <v>18</v>
          </cell>
          <cell r="L8">
            <v>2</v>
          </cell>
          <cell r="M8">
            <v>9</v>
          </cell>
          <cell r="N8">
            <v>9</v>
          </cell>
          <cell r="O8"/>
          <cell r="P8">
            <v>0</v>
          </cell>
          <cell r="Q8" t="str">
            <v>중재군(13세) 
대조군(12세)</v>
          </cell>
          <cell r="R8">
            <v>55.5</v>
          </cell>
          <cell r="S8" t="str">
            <v>NR</v>
          </cell>
          <cell r="T8"/>
          <cell r="U8" t="str">
            <v xml:space="preserve">완전경직마비 vs 양측경직마비
</v>
          </cell>
          <cell r="V8" t="str">
            <v>-중재군 4 vs 5
-대조군 3 vs 6</v>
          </cell>
          <cell r="W8" t="str">
            <v>GMFCS</v>
          </cell>
          <cell r="X8" t="str">
            <v>-중재군 I: 3, II:2, IV:4
-대조군 I:3, III:3, IV:3</v>
          </cell>
          <cell r="Y8"/>
          <cell r="Z8"/>
          <cell r="AA8" t="str">
            <v>로봇</v>
          </cell>
          <cell r="AB8">
            <v>1</v>
          </cell>
          <cell r="AC8">
            <v>2</v>
          </cell>
          <cell r="AD8" t="str">
            <v>Gangtrainer GT I</v>
          </cell>
          <cell r="AE8" t="str">
            <v>속도는 진행될수록 빠르게 , body-weight support는 30%에서 0%까지 감소시킴</v>
          </cell>
          <cell r="AF8" t="str">
            <v>30분간 반복적으로 운동훈련하고, 10분은 수동적 관절 움직이기와 스트레칭(물리치료사)
-주5회, 2주간, 총 10회실시</v>
          </cell>
          <cell r="AG8" t="str">
            <v>일반재활치료</v>
          </cell>
          <cell r="AH8" t="str">
            <v>3개 세트로 운동
1) 수동 관절 움직이기, 스트레칭
2) 레그프레스 운동 , 앉았다 일어나기,등 스트레칭 운동
3) 균형 및 걷기 운동</v>
          </cell>
          <cell r="AI8"/>
          <cell r="AJ8" t="str">
            <v>1) 10분
2) 15분
3) 15분</v>
          </cell>
          <cell r="AK8"/>
          <cell r="AL8"/>
          <cell r="AM8"/>
          <cell r="AN8" t="str">
            <v>1개월</v>
          </cell>
          <cell r="AO8" t="str">
            <v>중재군에서 10m걷기, 6분걷기, 엉덩이 kinematics, 보행속도, 보행길이 모두 1개월 추적관찰 평가에서 유의하게 개선됨
대조군에서는 유의하게 개선된 변화가 없었음</v>
          </cell>
        </row>
        <row r="9">
          <cell r="A9">
            <v>3600</v>
          </cell>
          <cell r="B9" t="str">
            <v>Gharib (2011)</v>
          </cell>
          <cell r="C9" t="str">
            <v>RCT</v>
          </cell>
          <cell r="D9" t="str">
            <v>NR</v>
          </cell>
          <cell r="E9" t="str">
            <v>이집트</v>
          </cell>
          <cell r="F9">
            <v>1</v>
          </cell>
          <cell r="G9" t="str">
            <v>NR</v>
          </cell>
          <cell r="H9" t="str">
            <v>뇌성마비</v>
          </cell>
          <cell r="I9"/>
          <cell r="J9" t="str">
            <v>&lt;선택기준&gt;
ㆍ10-13세
ㆍ경련성편측뇌성마비
ㆍ중간정도의 하지강직도(modified Ashworth Scale 2미만)
ㆍGMFCS 레벨2
&lt;배제기준&gt;
ㆍ참여대상의 부모들이 6개월 이전에 골절, 염좌, 하지가 다친적 있다고 보고한 경우
ㆍ12개월 이내 신경학적 혹은 정형외과 수술 받은 경우
ㆍ연구참여 6개월 이내 보톡스 주사 맞은 경우
ㆍ운동으로인해 천식, 선천성 심장병 발생가능성 있는 경우
ㆍ공격적 혹은 자해 행동
ㆍ인지장애(간단한 명령 이해못하고 테스트나 훈련중 지시를 따라올수 없는 경우)
ㆍ조절되지 않는 발작질환</v>
          </cell>
          <cell r="K9">
            <v>30</v>
          </cell>
          <cell r="L9">
            <v>2</v>
          </cell>
          <cell r="M9">
            <v>15</v>
          </cell>
          <cell r="N9">
            <v>15</v>
          </cell>
          <cell r="O9"/>
          <cell r="P9">
            <v>0</v>
          </cell>
          <cell r="Q9" t="str">
            <v>전체 11.55
(중재군 11.87세, 비교군 11.23세)</v>
          </cell>
          <cell r="R9">
            <v>0.53300000000000003</v>
          </cell>
          <cell r="S9" t="str">
            <v>NR</v>
          </cell>
          <cell r="T9"/>
          <cell r="U9" t="str">
            <v>GMFCS</v>
          </cell>
          <cell r="V9" t="str">
            <v xml:space="preserve">
-중재군: 2
-비교군: 2</v>
          </cell>
          <cell r="W9" t="str">
            <v>Modified Ashowrth scale</v>
          </cell>
          <cell r="X9" t="str">
            <v>-중재군: 1.2
-비교군: 1.3</v>
          </cell>
          <cell r="Y9" t="str">
            <v>Affected side</v>
          </cell>
          <cell r="Z9" t="str">
            <v>-중재군(R/L): 9:6
-대조군(R/L): 8:7</v>
          </cell>
          <cell r="AA9" t="str">
            <v>로봇+일반재활치료</v>
          </cell>
          <cell r="AB9">
            <v>2</v>
          </cell>
          <cell r="AC9">
            <v>1</v>
          </cell>
          <cell r="AD9" t="str">
            <v>Biodex Gait Trainer 2 TM</v>
          </cell>
          <cell r="AE9" t="str">
            <v>-시각, 청각 피드백가능
-트레드밀+조절데크(모니터+운동기록)
-운동기록: 걸음길이, 걷기속도, 오른쪽-왼쪽 시간(걸음 균형) 측정
-시각 피드백으로 발모양 화면에 표시되고 타겟박스에 발걸음이 표시됨
-청각 피드백은 타겟 박스에 나타나는 것과 동일하게 소리가 남</v>
          </cell>
          <cell r="AF9" t="str">
            <v>30분간 기존 물리치료(주3회, 3개월)
+ 60분 휴식+로봇 보행치료(1세션 15분, 주3회, 3개월)</v>
          </cell>
          <cell r="AG9" t="str">
            <v>일반재활치료</v>
          </cell>
          <cell r="AH9"/>
          <cell r="AI9" t="str">
            <v>스트레칭 운동 -&gt; 마비된 쪽 굳은 근육을 유연성 회복하기 위함
균형 및 보행 운동</v>
          </cell>
          <cell r="AJ9" t="str">
            <v>30분간 기존 물리치료(주3회, 3개월)</v>
          </cell>
          <cell r="AK9"/>
          <cell r="AL9"/>
          <cell r="AM9"/>
          <cell r="AN9"/>
          <cell r="AO9" t="str">
            <v>보행훈련로봇(gait trainer)와 일반물리치료는 경직성편측 뇌성마비 환자의 보행을 향상시킬 수 있음</v>
          </cell>
        </row>
        <row r="10">
          <cell r="A10">
            <v>5004</v>
          </cell>
          <cell r="B10" t="str">
            <v>Ammann-Reiffer (2020)</v>
          </cell>
          <cell r="C10" t="str">
            <v>RCT</v>
          </cell>
          <cell r="D10" t="str">
            <v>NCT00887848</v>
          </cell>
          <cell r="E10" t="str">
            <v>스위스</v>
          </cell>
          <cell r="F10">
            <v>2</v>
          </cell>
          <cell r="G10" t="str">
            <v>NR</v>
          </cell>
          <cell r="H10" t="str">
            <v>뇌성마비</v>
          </cell>
          <cell r="I10"/>
          <cell r="J10" t="str">
            <v>&lt;선택기준&gt;
ㆍ6-18세
ㆍGMFCS II-IV
ㆍ보조기(walking aids)유무에 상관없이 최소 14m걸을 수 있음
ㆍ안내를 이해하고, 통증이나 불편감 보고할수 있는 의사소통 능력
&lt;배제사유&gt;
ㆍ6개월 이내에 하지 혹은 몸통에 신경학적 혹은 정형외과 수술을 받은적이 있음
ㆍ6개월 이내에 다른 Lokomat 트레이닝을 받은적 있음
ㆍ연구에 참여하기 4주전 혹은 연구기간 동안에 약물치료를 해야하는 변화가 생긴사람
ㆍLokomat 제조사 매뉴얼 배제사유에 해당하는 사람</v>
          </cell>
          <cell r="K10">
            <v>16</v>
          </cell>
          <cell r="L10">
            <v>2</v>
          </cell>
          <cell r="M10">
            <v>8</v>
          </cell>
          <cell r="N10">
            <v>8</v>
          </cell>
          <cell r="O10"/>
          <cell r="P10">
            <v>0</v>
          </cell>
          <cell r="Q10" t="str">
            <v>전체 11.3세</v>
          </cell>
          <cell r="R10">
            <v>0.81200000000000006</v>
          </cell>
          <cell r="S10" t="str">
            <v>NR</v>
          </cell>
          <cell r="T10"/>
          <cell r="U10" t="str">
            <v>GMFCS</v>
          </cell>
          <cell r="V10" t="str">
            <v>-TC(로봇먼저)군: II:5, III:2, IV:1
-CTC(물리치료먼저)군: II:4명, III:3명, IV:1명</v>
          </cell>
          <cell r="W10"/>
          <cell r="X10"/>
          <cell r="Y10"/>
          <cell r="Z10"/>
          <cell r="AA10" t="str">
            <v>로봇(RAGT)</v>
          </cell>
          <cell r="AB10">
            <v>1</v>
          </cell>
          <cell r="AC10">
            <v>1</v>
          </cell>
          <cell r="AD10" t="str">
            <v>Lokomat</v>
          </cell>
          <cell r="AE10"/>
          <cell r="AF10" t="str">
            <v>11주에 평가
최대 45분 소요
3세션/주, 5주간실시</v>
          </cell>
          <cell r="AG10" t="str">
            <v>일반재활치료</v>
          </cell>
          <cell r="AH10"/>
          <cell r="AI10"/>
          <cell r="AJ10" t="str">
            <v xml:space="preserve">16주에 평가
1세션에 30-45분 소요
5주간 실시, </v>
          </cell>
          <cell r="AK10"/>
          <cell r="AL10"/>
          <cell r="AM10"/>
          <cell r="AN10" t="str">
            <v>5주</v>
          </cell>
          <cell r="AO10" t="str">
            <v xml:space="preserve">RAGT 하나의 중재만으로는 걷기 능력을 향상시키는데 효과적이지 않았음.
전체적으로 치료하는 접근이 필요함 </v>
          </cell>
        </row>
        <row r="11">
          <cell r="A11">
            <v>6760</v>
          </cell>
          <cell r="B11" t="str">
            <v>Beretta (2018)</v>
          </cell>
          <cell r="C11" t="str">
            <v>NRCT</v>
          </cell>
          <cell r="D11" t="str">
            <v>NR</v>
          </cell>
          <cell r="E11" t="str">
            <v>이탈리아</v>
          </cell>
          <cell r="F11">
            <v>1</v>
          </cell>
          <cell r="G11" t="str">
            <v>2013.1~2015.12</v>
          </cell>
          <cell r="H11" t="str">
            <v>뇌손상_소아청소년</v>
          </cell>
          <cell r="I11"/>
          <cell r="J11" t="str">
            <v>&lt;선택기준&gt;
ㆍ편측마비로 2-18세
ㆍ대퇴골 길이 23cm이상
ㆍ통증, 불편정도를 발할 수 있고, 간단한 지시를 따를 수 있음
&lt;배제기준&gt;
ㆍ보톡스6개월 이내 맞은적 있음
ㆍ근육긴장을 풀기위한 약물복용
ㆍ이전에 정형외과 수술을 받은적 있음 
ㆍ심각한 하지 골절, 구축, 골불안전, 골다공증 등
ㆍ이전 수술로 온몸의 부작용
ㆍ심각한 뼈성장 지연
ㆍ하지의 치료되지 않은 피부병변
ㆍ혈전 질환
ㆍ심혈관계 불안정
ㆍ급성 혹은 진행성 신경계 질환
ㆍ과격하거나 자해 행동</v>
          </cell>
          <cell r="K11">
            <v>41</v>
          </cell>
          <cell r="L11">
            <v>2</v>
          </cell>
          <cell r="M11">
            <v>29</v>
          </cell>
          <cell r="N11">
            <v>12</v>
          </cell>
          <cell r="O11"/>
          <cell r="P11"/>
          <cell r="Q11" t="str">
            <v>중재군(11.2세)
대조군(11.9세)</v>
          </cell>
          <cell r="R11" t="str">
            <v>중재군 62%
대조군 58.3%</v>
          </cell>
          <cell r="S11"/>
          <cell r="T11"/>
          <cell r="U11"/>
          <cell r="V11"/>
          <cell r="W11"/>
          <cell r="X11"/>
          <cell r="Y11"/>
          <cell r="Z11"/>
          <cell r="AA11" t="str">
            <v>로봇+물리치료</v>
          </cell>
          <cell r="AB11">
            <v>2</v>
          </cell>
          <cell r="AC11">
            <v>1</v>
          </cell>
          <cell r="AD11" t="str">
            <v>Lokomat</v>
          </cell>
          <cell r="AE11"/>
          <cell r="AF11" t="str">
            <v xml:space="preserve">20세션(로봇)+20세션(물리)
주5회, 4주간 실시
각 세션별 45분 </v>
          </cell>
          <cell r="AG11" t="str">
            <v>물리치료</v>
          </cell>
          <cell r="AH11"/>
          <cell r="AI11"/>
          <cell r="AJ11" t="str">
            <v>40세션
하루2회, 주5회, 4주간 실시
각 세션별 45분</v>
          </cell>
          <cell r="AK11"/>
          <cell r="AL11"/>
          <cell r="AM11"/>
          <cell r="AN11"/>
          <cell r="AO11"/>
        </row>
        <row r="12">
          <cell r="A12">
            <v>6581</v>
          </cell>
          <cell r="B12" t="str">
            <v>Galli (2016)</v>
          </cell>
          <cell r="C12" t="str">
            <v>RCT</v>
          </cell>
          <cell r="D12" t="str">
            <v>NR</v>
          </cell>
          <cell r="E12" t="str">
            <v>이탈리아</v>
          </cell>
          <cell r="F12">
            <v>1</v>
          </cell>
          <cell r="G12" t="str">
            <v>NR</v>
          </cell>
          <cell r="H12" t="str">
            <v>파킨슨</v>
          </cell>
          <cell r="I12"/>
          <cell r="J12" t="str">
            <v>&lt;선택기준&gt;
ㆍUK Brain Bank 기준에 따라 특발성 파킨슨병 진단받았고, 다른 특별한 신경학적 혹은 정형외과적 문제가 없음
ㆍ18-90세
ㆍ걸을수 있고, 보조가 필요가 없거나 혹은 약간의 도움을 받아 25피트를 걸을 수 있음
&lt;배제기준&gt;
ㆍ연구 안내를 이해하지 못함
ㆍ휠체어를 탐
ㆍ만성 혹은 진행성 알코올 혹은 약물 중독, 우울증, 불안 또는 정신적문제로 도구사용하거나 테스트할때 간섭될 경우 
ㆍ비전형적 파킨슨적 증후군 진단
ㆍ뇌심부전기자극술 삽입</v>
          </cell>
          <cell r="K12">
            <v>50</v>
          </cell>
          <cell r="L12">
            <v>2</v>
          </cell>
          <cell r="M12">
            <v>25</v>
          </cell>
          <cell r="N12">
            <v>25</v>
          </cell>
          <cell r="O12"/>
          <cell r="P12">
            <v>0</v>
          </cell>
          <cell r="Q12" t="str">
            <v>중재군 68.8세
대조군 66.4세</v>
          </cell>
          <cell r="R12" t="str">
            <v>중재군 56%
대조군 
48%</v>
          </cell>
          <cell r="S12" t="str">
            <v>중재군 9.9년
대조군 8.1년</v>
          </cell>
          <cell r="T12"/>
          <cell r="U12" t="str">
            <v>UPDRS III mean score</v>
          </cell>
          <cell r="V12" t="str">
            <v xml:space="preserve">중재군
T0: 37.2, T1: 32.9
대조군
T0: 47.2, T1: 39.4
</v>
          </cell>
          <cell r="W12" t="str">
            <v>Hoehn &amp; Yahr stage
(range)</v>
          </cell>
          <cell r="X12" t="str">
            <v>중재군: 1.5-3
대조군: 2-4</v>
          </cell>
          <cell r="Y12" t="str">
            <v>Levodopa equivalent dose(mg)</v>
          </cell>
          <cell r="Z12" t="str">
            <v>중재군: 650.8
대조군: 781.8</v>
          </cell>
          <cell r="AA12" t="str">
            <v>로봇</v>
          </cell>
          <cell r="AB12">
            <v>1</v>
          </cell>
          <cell r="AC12">
            <v>2</v>
          </cell>
          <cell r="AD12" t="str">
            <v>G-EO system</v>
          </cell>
          <cell r="AE12"/>
          <cell r="AF12" t="str">
            <v>20세션
주5회, 4주간 실시
45분간실시</v>
          </cell>
          <cell r="AG12" t="str">
            <v>기존재활(intensive treadmill therapy)
-Gait trainer 3(Biodex medical systen)</v>
          </cell>
          <cell r="AH12"/>
          <cell r="AI12"/>
          <cell r="AJ12" t="str">
            <v xml:space="preserve">20세션
주5회, 4주간 실시
</v>
          </cell>
          <cell r="AK12"/>
          <cell r="AL12"/>
          <cell r="AM12"/>
          <cell r="AN12"/>
          <cell r="AO12" t="str">
            <v>로봇 재활치료가 끝난 직후 GVSs(Gait Variable scores)지표가 통계적으로 유의하게 향상되었고, 집중 트레드밀 치료를 한 그룹에서는 통계적으로 유의하게 개선된 지표가 없었음. 중간정도의 파킨슨 질환을 가진 사람들에게 로봇재활치료가 효과적인 보행치료가 될것으로 생각됨</v>
          </cell>
        </row>
        <row r="13">
          <cell r="A13">
            <v>424</v>
          </cell>
          <cell r="B13" t="str">
            <v>Furnari (2017)</v>
          </cell>
          <cell r="C13" t="str">
            <v>RCT</v>
          </cell>
          <cell r="D13" t="str">
            <v>NCT02164162</v>
          </cell>
          <cell r="E13" t="str">
            <v>이탈리아</v>
          </cell>
          <cell r="F13">
            <v>1</v>
          </cell>
          <cell r="G13" t="str">
            <v>NR</v>
          </cell>
          <cell r="H13" t="str">
            <v>파킨슨</v>
          </cell>
          <cell r="I13"/>
          <cell r="J13" t="str">
            <v xml:space="preserve">&lt;선택기준&gt;
ㆍHoehn and Yahr stage 2-3
ㆍ지난 3개월간 약물치료시 안정
ㆍ지난 3개월간 다른 연구에서 재활치료 받은적 없음
ㆍMini Mental State Examination Score(MMSE) 23이상
ㆍ보조기나 도움없이 독립적으로 걸을 수 있음
&lt;배제기준&gt;
ㆍ근골격계 질환, 심각한 골관절염, 말초신경병증 혹은 이전 하지관절치환술 등으로 보행에 문제가 있는 상태
ㆍ심혈관계질환(4주이내 심근경색이나 조절안되는 고혈압으로 혈압이 118/110이상인사람)
ㆍ기립성 저혈압
ㆍ몸무게 100kg 이상
ㆍ호흡기 질환
ㆍ교정되지 않는 시각장애, 심각한 이상증 혹은 통제되지 않은 'on-off'단계
</v>
          </cell>
          <cell r="K13">
            <v>38</v>
          </cell>
          <cell r="L13">
            <v>2</v>
          </cell>
          <cell r="M13">
            <v>19</v>
          </cell>
          <cell r="N13">
            <v>19</v>
          </cell>
          <cell r="O13"/>
          <cell r="P13" t="str">
            <v>NR</v>
          </cell>
          <cell r="Q13" t="str">
            <v>전체: 77.6세
중재군: 7.15세
대조군: 77.7세</v>
          </cell>
          <cell r="R13" t="str">
            <v>전체 56.3%
중재군 58%
대조군 52.7%</v>
          </cell>
          <cell r="S13"/>
          <cell r="U13" t="str">
            <v>HY staging scale</v>
          </cell>
          <cell r="V13" t="str">
            <v>전체: 2.6
중재군: 3.1
대조군: 2.2</v>
          </cell>
          <cell r="W13"/>
          <cell r="X13"/>
          <cell r="Y13"/>
          <cell r="Z13"/>
          <cell r="AA13" t="str">
            <v>Robotic-assisted gait training+conventional exercise program</v>
          </cell>
          <cell r="AB13">
            <v>2</v>
          </cell>
          <cell r="AC13">
            <v>1</v>
          </cell>
          <cell r="AD13" t="str">
            <v>Lokomat</v>
          </cell>
          <cell r="AE13"/>
          <cell r="AF13" t="str">
            <v>12세션 실시
주3회 4주실시</v>
          </cell>
          <cell r="AG13" t="str">
            <v>Conventional gait training+conventional exercise program</v>
          </cell>
          <cell r="AH13"/>
          <cell r="AI13"/>
          <cell r="AJ13" t="str">
            <v>주6회, 4주간 1시간 실시</v>
          </cell>
          <cell r="AK13"/>
          <cell r="AL13"/>
          <cell r="AM13"/>
          <cell r="AN13" t="str">
            <v>12주</v>
          </cell>
          <cell r="AO13"/>
        </row>
        <row r="14">
          <cell r="A14">
            <v>6331</v>
          </cell>
          <cell r="B14" t="str">
            <v>Clerici (2017)</v>
          </cell>
          <cell r="C14" t="str">
            <v>RCT</v>
          </cell>
          <cell r="D14" t="str">
            <v>NCT02109393</v>
          </cell>
          <cell r="E14" t="str">
            <v>이탈리아</v>
          </cell>
          <cell r="F14">
            <v>1</v>
          </cell>
          <cell r="G14" t="str">
            <v>2014.4~2015.12</v>
          </cell>
          <cell r="H14" t="str">
            <v>파킨슨(진행성 핵상 마비, Progressive supranuclear palsy(PSP))</v>
          </cell>
          <cell r="I14"/>
          <cell r="J14" t="str">
            <v>&lt;선택기준&gt;
ㆍNINDS-SPSP 국제기준에 따라 PSP로 진단
ㆍ도움없이 6m 걷기 가능
ㆍ입원 1개월 하면서 도파민성 약제사용에 안정적
&lt;배제기준&gt;
ㆍ다른 신경학적 혹은 정형외과적 질환 없음
ㆍ골관절염, 골다공증, 피부병변이나 기타 압력 상처가 없음
ㆍ몸무게 135kg 이상
ㆍ호흡기 질환 혹은 심혈관계 질환 있음</v>
          </cell>
          <cell r="K14">
            <v>24</v>
          </cell>
          <cell r="L14">
            <v>2</v>
          </cell>
          <cell r="M14">
            <v>12</v>
          </cell>
          <cell r="N14">
            <v>12</v>
          </cell>
          <cell r="O14"/>
          <cell r="P14">
            <v>0</v>
          </cell>
          <cell r="Q14" t="str">
            <v>중재군 69.9세
대조군 72.5세</v>
          </cell>
          <cell r="R14" t="str">
            <v>중재군 41%
대조군 58%</v>
          </cell>
          <cell r="S14" t="str">
            <v>중재군 4.1년
대조군 4.0년</v>
          </cell>
          <cell r="T14"/>
          <cell r="U14"/>
          <cell r="V14"/>
          <cell r="W14"/>
          <cell r="X14"/>
          <cell r="Y14"/>
          <cell r="Z14"/>
          <cell r="AA14" t="str">
            <v>로봇+MIRT</v>
          </cell>
          <cell r="AB14">
            <v>2</v>
          </cell>
          <cell r="AC14">
            <v>1</v>
          </cell>
          <cell r="AD14" t="str">
            <v>Lokomat</v>
          </cell>
          <cell r="AE14"/>
          <cell r="AF14" t="str">
            <v>주 5회, 4주간 실시
20분간 진행</v>
          </cell>
          <cell r="AG14" t="str">
            <v>Multidisciplinary Intensive Rehabilitation Treatment (MIRT)</v>
          </cell>
          <cell r="AH14"/>
          <cell r="AI14"/>
          <cell r="AJ14" t="str">
            <v>주5회, 4주간 실시
20분간 실시</v>
          </cell>
          <cell r="AK14"/>
          <cell r="AL14"/>
          <cell r="AM14"/>
          <cell r="AN14"/>
          <cell r="AO14" t="str">
            <v>PSP 환자가 Lokomat을 추가한 트레드밀 치료는 MIRT단독으로 했을때랑 비교하여 더 향상되진 않았음</v>
          </cell>
        </row>
        <row r="15">
          <cell r="A15">
            <v>98</v>
          </cell>
          <cell r="B15" t="str">
            <v>Capecci (2019)</v>
          </cell>
          <cell r="C15" t="str">
            <v>RCT</v>
          </cell>
          <cell r="D15" t="str">
            <v>NCT01668407</v>
          </cell>
          <cell r="E15" t="str">
            <v>이탈리아</v>
          </cell>
          <cell r="F15">
            <v>3</v>
          </cell>
          <cell r="G15" t="str">
            <v>NR</v>
          </cell>
          <cell r="H15" t="str">
            <v>파킨슨</v>
          </cell>
          <cell r="I15"/>
          <cell r="J15" t="str">
            <v>&lt;선택기준&gt;
ㆍUK Brain Bank 기준에 따라 파킨슨병 진단
ㆍHoehn and Yahr stage 2이상
ㆍ50-80세
ㆍ20분간 제대로 서있을 수 있음(독립적/도움)
ㆍ보행불편관련 질환을 가짐
ㆍ10m를 독립적/도움받으며 걸을 수 있음
ㆍ연구참여전에 약물복용했을때 안정적
ㆍ동의서 작성
&lt;배제기준&gt;
ㆍ연구지시 이해할 수 없음
ㆍ인지 장애(MMSE&lt;24)
ㆍ알코올 혹은 약물 중독, 우울증, 불안, 정신적 간섭있을 경우
ㆍ뇌수술 력
ㆍ심혈관계 질환 혹은 폐질환으로 훈련에 영향 있을때
ㆍ다른 연구에 6개월 이전에 참여 한 경우</v>
          </cell>
          <cell r="K15">
            <v>96</v>
          </cell>
          <cell r="L15">
            <v>2</v>
          </cell>
          <cell r="M15">
            <v>48</v>
          </cell>
          <cell r="N15">
            <v>48</v>
          </cell>
          <cell r="O15"/>
          <cell r="P15" t="str">
            <v>전체 12.7%
중재군 20%
대조군 4%</v>
          </cell>
          <cell r="Q15" t="str">
            <v>전체 67.6세
중재군 68.1세
대조군 67.0세</v>
          </cell>
          <cell r="R15" t="str">
            <v>전체 47%
중재군 71%
대조군76%</v>
          </cell>
          <cell r="S15" t="str">
            <v>전체: 8.9년
중재군:8.9년
대조군: 8.9년</v>
          </cell>
          <cell r="T15"/>
          <cell r="U15" t="str">
            <v>Hoehn and Yahr(median,range)</v>
          </cell>
          <cell r="V15" t="str">
            <v>전체: 3(2-4)
중재군: 3(2-4)
대조군: 3(2-4)</v>
          </cell>
          <cell r="W15"/>
          <cell r="X15"/>
          <cell r="Y15"/>
          <cell r="Z15"/>
          <cell r="AA15" t="str">
            <v>RAGT + 일부 body weight support (BWS)</v>
          </cell>
          <cell r="AB15">
            <v>2</v>
          </cell>
          <cell r="AC15">
            <v>2</v>
          </cell>
          <cell r="AD15" t="str">
            <v>G-EO system</v>
          </cell>
          <cell r="AE15" t="str">
            <v>BWS 30-40%, 속도 1.5km/h로 시작
최대 BWS 20%까지 내리고, 속도는 2.2-2.5km/h로 올림</v>
          </cell>
          <cell r="AF15" t="str">
            <v>20세션
주5회, 4주간 실시
45분간실시</v>
          </cell>
          <cell r="AG15" t="str">
            <v>Treadmill training</v>
          </cell>
          <cell r="AH15" t="str">
            <v>0.8km/h~1km/h로 세팅하고 2km/h넘지않게함</v>
          </cell>
          <cell r="AI15"/>
          <cell r="AJ15" t="str">
            <v>20세션
주5회, 4주간 실시
45분간실시</v>
          </cell>
          <cell r="AK15"/>
          <cell r="AL15"/>
          <cell r="AM15"/>
          <cell r="AN15"/>
          <cell r="AO15" t="str">
            <v>반복적인 집중 보행 치료는 보행 속도를 증가시키는데 효과적임</v>
          </cell>
        </row>
        <row r="16">
          <cell r="A16">
            <v>1060</v>
          </cell>
          <cell r="B16" t="str">
            <v>Esquenazi (2013)</v>
          </cell>
          <cell r="C16" t="str">
            <v>RCT</v>
          </cell>
          <cell r="D16" t="str">
            <v>NR</v>
          </cell>
          <cell r="E16" t="str">
            <v>미국</v>
          </cell>
          <cell r="F16" t="str">
            <v>NR</v>
          </cell>
          <cell r="G16" t="str">
            <v>2009.2~2.011.2</v>
          </cell>
          <cell r="H16" t="str">
            <v>외상성 뇌손상</v>
          </cell>
          <cell r="I16"/>
          <cell r="J16" t="str">
            <v>&lt;선택기준&gt;
ㆍ유산소 운동을 견딜수 있는 만큼 심폐상태와 의학적 안정성을 가짐
&lt;배제기준&gt;
ㆍNR</v>
          </cell>
          <cell r="K16">
            <v>16</v>
          </cell>
          <cell r="L16">
            <v>2</v>
          </cell>
          <cell r="M16">
            <v>8</v>
          </cell>
          <cell r="N16">
            <v>8</v>
          </cell>
          <cell r="O16"/>
          <cell r="P16">
            <v>6.25E-2</v>
          </cell>
          <cell r="Q16" t="str">
            <v>중재군37.1세
대조군41.9세</v>
          </cell>
          <cell r="R16" t="str">
            <v>중재군37.5%
대조군 50%</v>
          </cell>
          <cell r="S16" t="str">
            <v>중재군 140.3개월
대조군 150.4개월</v>
          </cell>
          <cell r="T16" t="str">
            <v>중재군(8)
둔상:2, 자동차사고:6
대조군(8)
둔상:1, 자동차사고 :7</v>
          </cell>
          <cell r="U16"/>
          <cell r="V16"/>
          <cell r="W16"/>
          <cell r="X16"/>
          <cell r="Y16"/>
          <cell r="Z16"/>
          <cell r="AA16" t="str">
            <v>Robotic-Assisted treadmill therapy(RATT)</v>
          </cell>
          <cell r="AB16">
            <v>1</v>
          </cell>
          <cell r="AC16">
            <v>1</v>
          </cell>
          <cell r="AD16" t="str">
            <v>Lokomat</v>
          </cell>
          <cell r="AF16" t="str">
            <v>18세션
일반적으로 주3회,6-8주 시행
45분실시</v>
          </cell>
          <cell r="AG16" t="str">
            <v>Manually Assisted Locomotor Therapy(MATT)</v>
          </cell>
          <cell r="AH16"/>
          <cell r="AI16"/>
          <cell r="AJ16" t="str">
            <v>18세션
일반적으로 주3회,6-8주 시행
45분실시</v>
          </cell>
          <cell r="AK16"/>
          <cell r="AL16"/>
          <cell r="AM16"/>
          <cell r="AN16"/>
          <cell r="AO16" t="str">
            <v>로봇치료(RATT)에 대한 보행(걸임 길이)의 대칭성이 크게 향상되고,보행속도, 내구도(endurance), SIS의 개선과 관련해서는 일반중재(MATT)와 유의한 차이가 없었음</v>
          </cell>
        </row>
        <row r="17">
          <cell r="A17">
            <v>10</v>
          </cell>
          <cell r="B17" t="str">
            <v>Esclarin-Ruz (2014)</v>
          </cell>
          <cell r="C17" t="str">
            <v>RCT</v>
          </cell>
          <cell r="D17" t="str">
            <v>NR</v>
          </cell>
          <cell r="E17" t="str">
            <v>스페인</v>
          </cell>
          <cell r="F17" t="str">
            <v>NR</v>
          </cell>
          <cell r="G17" t="str">
            <v>2007.11~2010.12</v>
          </cell>
          <cell r="H17" t="str">
            <v>하지 운동장애</v>
          </cell>
          <cell r="I17"/>
          <cell r="J17" t="str">
            <v>&lt;선택기준&gt;
ㆍSCI C2-T11면서, UMN Finding으로 ASIA C, D 등급
ㆍSCI T12-L3면서, LMN Finding으로 ASIA C,D 등급
ㆍ외상성, 비외상성, 비진행성 병변
ㆍ발병한지 6개월 미만
ㆍ16-70세
ㆍ1개월 이전에 최소한 도움을 받으며 설 수 있었음
ㆍ연구참여 동의
&lt;배제사유&gt;
ㆍ정형외과 외상으로 불안정
ㆍ골다공증으로 골절 위험있음
ㆍ피부 병변 혹은 압력 궤양이 Lokomat 벨트부분에 있을때 
ㆍ관절 강직
ㆍ하지에 2cm 이상의 비대칭
ㆍ운동중 관찰이 필요한 폐 혹은 심장질환 
ㆍ몸무게 150kg 이상
ㆍ이전에 척수손상 있을때</v>
          </cell>
          <cell r="K17">
            <v>41</v>
          </cell>
          <cell r="L17">
            <v>2</v>
          </cell>
          <cell r="M17">
            <v>20</v>
          </cell>
          <cell r="N17">
            <v>21</v>
          </cell>
          <cell r="O17"/>
          <cell r="P17">
            <v>6.8000000000000005E-2</v>
          </cell>
          <cell r="Q17" t="str">
            <v>중재군36.4세
대조군 42.7세</v>
          </cell>
          <cell r="R17" t="str">
            <v>중재군70%
대조군
80.9%</v>
          </cell>
          <cell r="S17" t="str">
            <v>중재군117.9일
대조군 109일</v>
          </cell>
          <cell r="T17" t="str">
            <v>중재군(20)
외상성: 14, 비외상성:6
대조군(21)
외상성: 15, 비외상성;6</v>
          </cell>
          <cell r="U17" t="str">
            <v>AIS(american spinal injury association impairment scale)</v>
          </cell>
          <cell r="V17" t="str">
            <v>중재군
C: 14, D:7
대조군
C: 15, D:6</v>
          </cell>
          <cell r="W17"/>
          <cell r="X17"/>
          <cell r="Y17"/>
          <cell r="Z17"/>
          <cell r="AA17" t="str">
            <v>LKOGT(robotic locomotor training+overground training)</v>
          </cell>
          <cell r="AB17">
            <v>2</v>
          </cell>
          <cell r="AC17">
            <v>1</v>
          </cell>
          <cell r="AD17" t="str">
            <v>Locomotor</v>
          </cell>
          <cell r="AE17" t="str">
            <v>8주간 40세션
30분간실시</v>
          </cell>
          <cell r="AF17"/>
          <cell r="AG17" t="str">
            <v>OGT(conventional overground training)</v>
          </cell>
          <cell r="AH17"/>
          <cell r="AI17"/>
          <cell r="AJ17" t="str">
            <v>8주간 40세션
30분간실시</v>
          </cell>
          <cell r="AK17"/>
          <cell r="AL17"/>
          <cell r="AM17"/>
          <cell r="AN17"/>
          <cell r="AO17" t="str">
            <v>로봇치료는 UMN환자와 LMN환자에서 6m걷기, LEMS 지표가 더 좋은 결과를 얻음</v>
          </cell>
        </row>
      </sheetData>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7"/>
  <sheetViews>
    <sheetView tabSelected="1" zoomScale="55" zoomScaleNormal="55" workbookViewId="0">
      <pane xSplit="2" ySplit="5" topLeftCell="C6" activePane="bottomRight" state="frozen"/>
      <selection activeCell="D6" sqref="D6"/>
      <selection pane="topRight" activeCell="D6" sqref="D6"/>
      <selection pane="bottomLeft" activeCell="D6" sqref="D6"/>
      <selection pane="bottomRight" sqref="A1:XFD1048576"/>
    </sheetView>
  </sheetViews>
  <sheetFormatPr defaultColWidth="9" defaultRowHeight="16.5"/>
  <cols>
    <col min="1" max="1" width="6.875" style="2" bestFit="1" customWidth="1"/>
    <col min="2" max="2" width="13.375" style="5" customWidth="1"/>
    <col min="3" max="3" width="8" style="90" bestFit="1" customWidth="1"/>
    <col min="4" max="4" width="13.5" style="90" customWidth="1"/>
    <col min="5" max="5" width="8" style="90" bestFit="1" customWidth="1"/>
    <col min="6" max="6" width="15.25" style="90" customWidth="1"/>
    <col min="7" max="8" width="15.25" style="6" customWidth="1"/>
    <col min="9" max="9" width="12.125" style="90" customWidth="1"/>
    <col min="10" max="10" width="39.875" style="6" customWidth="1"/>
    <col min="11" max="11" width="8" style="121" bestFit="1" customWidth="1"/>
    <col min="12" max="12" width="10.625" style="121" customWidth="1"/>
    <col min="13" max="14" width="8" style="121" customWidth="1"/>
    <col min="15" max="15" width="15.375" style="121" customWidth="1"/>
    <col min="16" max="16" width="25.75" style="121" customWidth="1"/>
    <col min="17" max="17" width="31.375" style="121" customWidth="1"/>
    <col min="18" max="18" width="10.75" style="121" customWidth="1"/>
    <col min="19" max="19" width="22.25" style="121" customWidth="1"/>
    <col min="20" max="20" width="19.75" style="121" customWidth="1"/>
    <col min="21" max="22" width="18" style="121" customWidth="1"/>
    <col min="23" max="26" width="15.125" style="4" customWidth="1"/>
    <col min="27" max="27" width="32.25" style="5" customWidth="1"/>
    <col min="28" max="28" width="20.875" style="5" customWidth="1"/>
    <col min="29" max="29" width="15.125" style="90" customWidth="1"/>
    <col min="30" max="30" width="18.875" style="121" customWidth="1"/>
    <col min="31" max="31" width="15.125" style="121" customWidth="1"/>
    <col min="32" max="32" width="18" style="121" customWidth="1"/>
    <col min="33" max="33" width="11.375" style="90" bestFit="1" customWidth="1"/>
    <col min="34" max="34" width="28.125" style="1" customWidth="1"/>
    <col min="35" max="16384" width="9" style="46"/>
  </cols>
  <sheetData>
    <row r="1" spans="1:35" ht="30" customHeight="1">
      <c r="A1" s="53" t="s">
        <v>59</v>
      </c>
      <c r="D1" s="5"/>
    </row>
    <row r="2" spans="1:35" ht="30" customHeight="1">
      <c r="A2" s="92">
        <v>1</v>
      </c>
      <c r="B2" s="92">
        <v>2</v>
      </c>
      <c r="C2" s="92">
        <v>3</v>
      </c>
      <c r="D2" s="92">
        <v>4</v>
      </c>
      <c r="E2" s="92">
        <v>5</v>
      </c>
      <c r="F2" s="92">
        <v>6</v>
      </c>
      <c r="G2" s="92">
        <v>7</v>
      </c>
      <c r="H2" s="92">
        <v>8</v>
      </c>
      <c r="I2" s="92">
        <v>9</v>
      </c>
      <c r="J2" s="92">
        <v>10</v>
      </c>
      <c r="K2" s="92">
        <v>11</v>
      </c>
      <c r="L2" s="92">
        <v>12</v>
      </c>
      <c r="M2" s="92">
        <v>13</v>
      </c>
      <c r="N2" s="92">
        <v>14</v>
      </c>
      <c r="O2" s="92">
        <v>15</v>
      </c>
      <c r="P2" s="92">
        <v>16</v>
      </c>
      <c r="Q2" s="92">
        <v>17</v>
      </c>
      <c r="R2" s="92">
        <v>18</v>
      </c>
      <c r="S2" s="92">
        <v>19</v>
      </c>
      <c r="T2" s="92">
        <v>20</v>
      </c>
      <c r="U2" s="92">
        <v>21</v>
      </c>
      <c r="V2" s="92">
        <v>22</v>
      </c>
      <c r="W2" s="92">
        <v>23</v>
      </c>
      <c r="X2" s="92">
        <v>24</v>
      </c>
      <c r="Y2" s="92">
        <v>25</v>
      </c>
      <c r="Z2" s="92">
        <v>26</v>
      </c>
      <c r="AA2" s="92">
        <v>27</v>
      </c>
      <c r="AB2" s="92">
        <v>28</v>
      </c>
      <c r="AC2" s="92">
        <v>29</v>
      </c>
      <c r="AD2" s="92">
        <v>30</v>
      </c>
      <c r="AE2" s="92">
        <v>31</v>
      </c>
      <c r="AF2" s="92">
        <v>32</v>
      </c>
      <c r="AG2" s="92">
        <v>33</v>
      </c>
      <c r="AH2" s="92">
        <v>34</v>
      </c>
    </row>
    <row r="3" spans="1:35" s="3" customFormat="1" ht="16.5" customHeight="1">
      <c r="A3" s="151" t="s">
        <v>60</v>
      </c>
      <c r="B3" s="149" t="s">
        <v>72</v>
      </c>
      <c r="C3" s="151" t="s">
        <v>86</v>
      </c>
      <c r="D3" s="151" t="s">
        <v>74</v>
      </c>
      <c r="E3" s="151" t="s">
        <v>28</v>
      </c>
      <c r="F3" s="151" t="s">
        <v>75</v>
      </c>
      <c r="G3" s="151" t="s">
        <v>61</v>
      </c>
      <c r="H3" s="151" t="s">
        <v>62</v>
      </c>
      <c r="I3" s="119" t="s">
        <v>63</v>
      </c>
      <c r="J3" s="119" t="s">
        <v>46</v>
      </c>
      <c r="K3" s="149"/>
      <c r="L3" s="149"/>
      <c r="M3" s="149"/>
      <c r="N3" s="149"/>
      <c r="O3" s="149"/>
      <c r="P3" s="149"/>
      <c r="Q3" s="149"/>
      <c r="R3" s="149"/>
      <c r="S3" s="149"/>
      <c r="T3" s="149"/>
      <c r="U3" s="149"/>
      <c r="V3" s="149"/>
      <c r="W3" s="120" t="s">
        <v>47</v>
      </c>
      <c r="X3" s="120"/>
      <c r="Y3" s="120"/>
      <c r="Z3" s="120"/>
      <c r="AA3" s="145"/>
      <c r="AB3" s="145"/>
      <c r="AC3" s="149" t="s">
        <v>43</v>
      </c>
      <c r="AD3" s="149"/>
      <c r="AE3" s="149"/>
      <c r="AF3" s="149"/>
      <c r="AG3" s="151" t="s">
        <v>45</v>
      </c>
      <c r="AH3" s="149" t="s">
        <v>91</v>
      </c>
    </row>
    <row r="4" spans="1:35" s="3" customFormat="1" ht="16.5" customHeight="1">
      <c r="A4" s="151"/>
      <c r="B4" s="149"/>
      <c r="C4" s="151"/>
      <c r="D4" s="151"/>
      <c r="E4" s="151"/>
      <c r="F4" s="151"/>
      <c r="G4" s="151"/>
      <c r="H4" s="151"/>
      <c r="I4" s="151" t="s">
        <v>64</v>
      </c>
      <c r="J4" s="151" t="s">
        <v>65</v>
      </c>
      <c r="K4" s="152" t="s">
        <v>44</v>
      </c>
      <c r="L4" s="152"/>
      <c r="M4" s="152"/>
      <c r="N4" s="152"/>
      <c r="O4" s="146"/>
      <c r="P4" s="152" t="s">
        <v>79</v>
      </c>
      <c r="Q4" s="150" t="s">
        <v>49</v>
      </c>
      <c r="R4" s="150" t="s">
        <v>70</v>
      </c>
      <c r="S4" s="150"/>
      <c r="T4" s="150"/>
      <c r="U4" s="150"/>
      <c r="V4" s="150"/>
      <c r="W4" s="150" t="s">
        <v>35</v>
      </c>
      <c r="X4" s="150" t="s">
        <v>83</v>
      </c>
      <c r="Y4" s="118"/>
      <c r="Z4" s="118"/>
      <c r="AA4" s="147"/>
      <c r="AB4" s="147"/>
      <c r="AC4" s="150" t="s">
        <v>43</v>
      </c>
      <c r="AD4" s="118"/>
      <c r="AE4" s="150" t="s">
        <v>69</v>
      </c>
      <c r="AF4" s="118"/>
      <c r="AG4" s="149"/>
      <c r="AH4" s="149"/>
    </row>
    <row r="5" spans="1:35" s="52" customFormat="1" ht="57.75" customHeight="1">
      <c r="A5" s="149"/>
      <c r="B5" s="149"/>
      <c r="C5" s="151"/>
      <c r="D5" s="151"/>
      <c r="E5" s="151"/>
      <c r="F5" s="151"/>
      <c r="G5" s="151"/>
      <c r="H5" s="151"/>
      <c r="I5" s="151"/>
      <c r="J5" s="151"/>
      <c r="K5" s="119" t="s">
        <v>76</v>
      </c>
      <c r="L5" s="119" t="s">
        <v>48</v>
      </c>
      <c r="M5" s="119" t="s">
        <v>77</v>
      </c>
      <c r="N5" s="119" t="s">
        <v>129</v>
      </c>
      <c r="O5" s="119" t="s">
        <v>78</v>
      </c>
      <c r="P5" s="152"/>
      <c r="Q5" s="150"/>
      <c r="R5" s="118" t="s">
        <v>50</v>
      </c>
      <c r="S5" s="118" t="s">
        <v>80</v>
      </c>
      <c r="T5" s="118" t="s">
        <v>81</v>
      </c>
      <c r="U5" s="118" t="s">
        <v>578</v>
      </c>
      <c r="V5" s="118" t="s">
        <v>82</v>
      </c>
      <c r="W5" s="150"/>
      <c r="X5" s="150"/>
      <c r="Y5" s="118" t="s">
        <v>67</v>
      </c>
      <c r="Z5" s="118" t="s">
        <v>66</v>
      </c>
      <c r="AA5" s="118" t="s">
        <v>84</v>
      </c>
      <c r="AB5" s="118" t="s">
        <v>581</v>
      </c>
      <c r="AC5" s="150"/>
      <c r="AD5" s="118" t="s">
        <v>85</v>
      </c>
      <c r="AE5" s="150"/>
      <c r="AF5" s="118" t="s">
        <v>68</v>
      </c>
      <c r="AG5" s="149"/>
      <c r="AH5" s="149"/>
      <c r="AI5" s="52" t="s">
        <v>135</v>
      </c>
    </row>
    <row r="6" spans="1:35" s="123" customFormat="1" ht="165.75" customHeight="1">
      <c r="A6" s="124">
        <v>4248</v>
      </c>
      <c r="B6" s="148" t="s">
        <v>136</v>
      </c>
      <c r="C6" s="124" t="s">
        <v>73</v>
      </c>
      <c r="D6" s="124" t="s">
        <v>130</v>
      </c>
      <c r="E6" s="124" t="s">
        <v>125</v>
      </c>
      <c r="F6" s="125" t="s">
        <v>126</v>
      </c>
      <c r="G6" s="124" t="s">
        <v>138</v>
      </c>
      <c r="H6" s="125" t="s">
        <v>178</v>
      </c>
      <c r="I6" s="124" t="s">
        <v>127</v>
      </c>
      <c r="J6" s="126" t="s">
        <v>128</v>
      </c>
      <c r="K6" s="124">
        <f>16+19</f>
        <v>35</v>
      </c>
      <c r="L6" s="125" t="s">
        <v>133</v>
      </c>
      <c r="M6" s="124">
        <v>16</v>
      </c>
      <c r="N6" s="125" t="s">
        <v>131</v>
      </c>
      <c r="O6" s="124" t="s">
        <v>577</v>
      </c>
      <c r="P6" s="127" t="s">
        <v>132</v>
      </c>
      <c r="Q6" s="128" t="s">
        <v>140</v>
      </c>
      <c r="R6" s="131">
        <v>84</v>
      </c>
      <c r="S6" s="125" t="s">
        <v>579</v>
      </c>
      <c r="T6" s="124" t="s">
        <v>130</v>
      </c>
      <c r="U6" s="124" t="s">
        <v>130</v>
      </c>
      <c r="V6" s="124" t="s">
        <v>130</v>
      </c>
      <c r="W6" s="125" t="s">
        <v>134</v>
      </c>
      <c r="X6" s="124">
        <v>1</v>
      </c>
      <c r="Y6" s="124">
        <v>1</v>
      </c>
      <c r="Z6" s="124" t="s">
        <v>93</v>
      </c>
      <c r="AA6" s="129" t="s">
        <v>146</v>
      </c>
      <c r="AB6" s="129" t="s">
        <v>145</v>
      </c>
      <c r="AC6" s="125" t="s">
        <v>147</v>
      </c>
      <c r="AD6" s="129" t="s">
        <v>148</v>
      </c>
      <c r="AE6" s="124" t="s">
        <v>149</v>
      </c>
      <c r="AF6" s="129" t="s">
        <v>145</v>
      </c>
      <c r="AG6" s="124" t="s">
        <v>150</v>
      </c>
      <c r="AH6" s="126" t="s">
        <v>152</v>
      </c>
      <c r="AI6" s="130" t="s">
        <v>137</v>
      </c>
    </row>
    <row r="7" spans="1:35" s="123" customFormat="1" ht="153.75" customHeight="1">
      <c r="A7" s="124">
        <v>4702</v>
      </c>
      <c r="B7" s="148" t="s">
        <v>119</v>
      </c>
      <c r="C7" s="124" t="s">
        <v>73</v>
      </c>
      <c r="D7" s="124" t="s">
        <v>130</v>
      </c>
      <c r="E7" s="124" t="s">
        <v>125</v>
      </c>
      <c r="F7" s="125" t="s">
        <v>126</v>
      </c>
      <c r="G7" s="124" t="s">
        <v>138</v>
      </c>
      <c r="H7" s="125" t="s">
        <v>178</v>
      </c>
      <c r="I7" s="124" t="s">
        <v>127</v>
      </c>
      <c r="J7" s="126" t="s">
        <v>128</v>
      </c>
      <c r="K7" s="124">
        <v>34</v>
      </c>
      <c r="L7" s="125" t="s">
        <v>133</v>
      </c>
      <c r="M7" s="124">
        <v>15</v>
      </c>
      <c r="N7" s="125" t="s">
        <v>131</v>
      </c>
      <c r="O7" s="124" t="s">
        <v>577</v>
      </c>
      <c r="P7" s="127" t="s">
        <v>141</v>
      </c>
      <c r="Q7" s="128" t="s">
        <v>139</v>
      </c>
      <c r="R7" s="132" t="s">
        <v>142</v>
      </c>
      <c r="S7" s="124" t="s">
        <v>130</v>
      </c>
      <c r="T7" s="124" t="s">
        <v>130</v>
      </c>
      <c r="U7" s="125" t="s">
        <v>144</v>
      </c>
      <c r="V7" s="125" t="s">
        <v>143</v>
      </c>
      <c r="W7" s="125" t="s">
        <v>134</v>
      </c>
      <c r="X7" s="124">
        <v>1</v>
      </c>
      <c r="Y7" s="124">
        <v>1</v>
      </c>
      <c r="Z7" s="124" t="s">
        <v>93</v>
      </c>
      <c r="AA7" s="129" t="s">
        <v>146</v>
      </c>
      <c r="AB7" s="129" t="s">
        <v>145</v>
      </c>
      <c r="AC7" s="125" t="s">
        <v>147</v>
      </c>
      <c r="AD7" s="129" t="s">
        <v>148</v>
      </c>
      <c r="AE7" s="124" t="s">
        <v>149</v>
      </c>
      <c r="AF7" s="129" t="s">
        <v>145</v>
      </c>
      <c r="AG7" s="125" t="s">
        <v>151</v>
      </c>
      <c r="AH7" s="126" t="s">
        <v>153</v>
      </c>
      <c r="AI7" s="130" t="s">
        <v>137</v>
      </c>
    </row>
    <row r="8" spans="1:35" s="76" customFormat="1" ht="123" customHeight="1">
      <c r="A8" s="60" t="s">
        <v>120</v>
      </c>
      <c r="B8" s="74" t="s">
        <v>121</v>
      </c>
      <c r="C8" s="72" t="s">
        <v>73</v>
      </c>
      <c r="D8" s="69" t="s">
        <v>590</v>
      </c>
      <c r="E8" s="69" t="s">
        <v>177</v>
      </c>
      <c r="F8" s="69">
        <v>1</v>
      </c>
      <c r="G8" s="69" t="s">
        <v>169</v>
      </c>
      <c r="H8" s="69" t="s">
        <v>178</v>
      </c>
      <c r="I8" s="69" t="s">
        <v>176</v>
      </c>
      <c r="J8" s="74" t="s">
        <v>179</v>
      </c>
      <c r="K8" s="72">
        <v>22</v>
      </c>
      <c r="L8" s="69">
        <v>2</v>
      </c>
      <c r="M8" s="69">
        <v>11</v>
      </c>
      <c r="N8" s="69">
        <v>11</v>
      </c>
      <c r="O8" s="69" t="s">
        <v>577</v>
      </c>
      <c r="P8" s="69">
        <v>0</v>
      </c>
      <c r="Q8" s="72" t="s">
        <v>181</v>
      </c>
      <c r="R8" s="72">
        <v>72.7</v>
      </c>
      <c r="S8" s="72" t="s">
        <v>180</v>
      </c>
      <c r="T8" s="72" t="s">
        <v>169</v>
      </c>
      <c r="U8" s="72" t="s">
        <v>215</v>
      </c>
      <c r="V8" s="72" t="s">
        <v>215</v>
      </c>
      <c r="W8" s="72" t="s">
        <v>122</v>
      </c>
      <c r="X8" s="72">
        <v>2</v>
      </c>
      <c r="Y8" s="72">
        <v>1</v>
      </c>
      <c r="Z8" s="69" t="s">
        <v>93</v>
      </c>
      <c r="AA8" s="51" t="s">
        <v>185</v>
      </c>
      <c r="AB8" s="51" t="s">
        <v>184</v>
      </c>
      <c r="AC8" s="72" t="s">
        <v>123</v>
      </c>
      <c r="AD8" s="51" t="s">
        <v>617</v>
      </c>
      <c r="AE8" s="51" t="s">
        <v>587</v>
      </c>
      <c r="AF8" s="51" t="s">
        <v>613</v>
      </c>
      <c r="AG8" s="72" t="s">
        <v>575</v>
      </c>
      <c r="AH8" s="74" t="s">
        <v>187</v>
      </c>
    </row>
    <row r="9" spans="1:35" s="76" customFormat="1" ht="216">
      <c r="A9" s="72">
        <v>148</v>
      </c>
      <c r="B9" s="72" t="s">
        <v>195</v>
      </c>
      <c r="C9" s="72" t="s">
        <v>73</v>
      </c>
      <c r="D9" s="72" t="s">
        <v>216</v>
      </c>
      <c r="E9" s="72" t="s">
        <v>214</v>
      </c>
      <c r="F9" s="72">
        <v>1</v>
      </c>
      <c r="G9" s="72" t="s">
        <v>216</v>
      </c>
      <c r="H9" s="72" t="s">
        <v>217</v>
      </c>
      <c r="I9" s="72" t="s">
        <v>588</v>
      </c>
      <c r="J9" s="51" t="s">
        <v>218</v>
      </c>
      <c r="K9" s="72">
        <v>88</v>
      </c>
      <c r="L9" s="72">
        <v>2</v>
      </c>
      <c r="M9" s="72">
        <v>44</v>
      </c>
      <c r="N9" s="72">
        <v>44</v>
      </c>
      <c r="O9" s="72" t="s">
        <v>215</v>
      </c>
      <c r="P9" s="72">
        <v>0</v>
      </c>
      <c r="Q9" s="72" t="s">
        <v>181</v>
      </c>
      <c r="R9" s="72">
        <v>62.5</v>
      </c>
      <c r="S9" s="72" t="s">
        <v>219</v>
      </c>
      <c r="T9" s="72" t="s">
        <v>220</v>
      </c>
      <c r="U9" s="72" t="s">
        <v>215</v>
      </c>
      <c r="V9" s="72" t="s">
        <v>215</v>
      </c>
      <c r="W9" s="60" t="s">
        <v>207</v>
      </c>
      <c r="X9" s="60">
        <v>2</v>
      </c>
      <c r="Y9" s="72">
        <v>1</v>
      </c>
      <c r="Z9" s="72" t="s">
        <v>93</v>
      </c>
      <c r="AA9" s="51" t="s">
        <v>226</v>
      </c>
      <c r="AB9" s="51" t="s">
        <v>224</v>
      </c>
      <c r="AC9" s="72" t="s">
        <v>225</v>
      </c>
      <c r="AD9" s="51" t="s">
        <v>618</v>
      </c>
      <c r="AE9" s="51" t="s">
        <v>587</v>
      </c>
      <c r="AF9" s="51" t="s">
        <v>614</v>
      </c>
      <c r="AG9" s="72" t="s">
        <v>296</v>
      </c>
      <c r="AH9" s="74" t="s">
        <v>245</v>
      </c>
    </row>
    <row r="10" spans="1:35" s="76" customFormat="1" ht="310.5">
      <c r="A10" s="72">
        <v>212</v>
      </c>
      <c r="B10" s="72" t="s">
        <v>196</v>
      </c>
      <c r="C10" s="72" t="s">
        <v>73</v>
      </c>
      <c r="D10" s="72" t="s">
        <v>246</v>
      </c>
      <c r="E10" s="72" t="s">
        <v>125</v>
      </c>
      <c r="F10" s="72">
        <v>1</v>
      </c>
      <c r="G10" s="72" t="s">
        <v>249</v>
      </c>
      <c r="H10" s="72" t="s">
        <v>248</v>
      </c>
      <c r="I10" s="72" t="s">
        <v>589</v>
      </c>
      <c r="J10" s="51" t="s">
        <v>255</v>
      </c>
      <c r="K10" s="72">
        <v>9</v>
      </c>
      <c r="L10" s="72">
        <v>2</v>
      </c>
      <c r="M10" s="72">
        <v>4</v>
      </c>
      <c r="N10" s="72">
        <v>5</v>
      </c>
      <c r="O10" s="72" t="s">
        <v>577</v>
      </c>
      <c r="P10" s="72" t="s">
        <v>256</v>
      </c>
      <c r="Q10" s="72" t="s">
        <v>257</v>
      </c>
      <c r="R10" s="72">
        <v>71.400000000000006</v>
      </c>
      <c r="S10" s="72" t="s">
        <v>258</v>
      </c>
      <c r="T10" s="72" t="s">
        <v>619</v>
      </c>
      <c r="U10" s="72" t="s">
        <v>587</v>
      </c>
      <c r="V10" s="72" t="s">
        <v>587</v>
      </c>
      <c r="W10" s="60" t="s">
        <v>202</v>
      </c>
      <c r="X10" s="60">
        <v>1</v>
      </c>
      <c r="Y10" s="72">
        <v>3</v>
      </c>
      <c r="Z10" s="72" t="s">
        <v>208</v>
      </c>
      <c r="AA10" s="51" t="s">
        <v>253</v>
      </c>
      <c r="AB10" s="51" t="s">
        <v>254</v>
      </c>
      <c r="AC10" s="72" t="s">
        <v>210</v>
      </c>
      <c r="AD10" s="51" t="s">
        <v>616</v>
      </c>
      <c r="AE10" s="134" t="s">
        <v>587</v>
      </c>
      <c r="AF10" s="51" t="s">
        <v>615</v>
      </c>
      <c r="AG10" s="72" t="s">
        <v>297</v>
      </c>
      <c r="AH10" s="74" t="s">
        <v>290</v>
      </c>
    </row>
    <row r="11" spans="1:35" s="78" customFormat="1" ht="256.5">
      <c r="A11" s="69">
        <v>216</v>
      </c>
      <c r="B11" s="69" t="s">
        <v>197</v>
      </c>
      <c r="C11" s="69" t="s">
        <v>73</v>
      </c>
      <c r="D11" s="91" t="s">
        <v>295</v>
      </c>
      <c r="E11" s="91" t="s">
        <v>294</v>
      </c>
      <c r="F11" s="91">
        <v>1</v>
      </c>
      <c r="G11" s="91" t="s">
        <v>298</v>
      </c>
      <c r="H11" s="91" t="s">
        <v>178</v>
      </c>
      <c r="I11" s="72" t="s">
        <v>590</v>
      </c>
      <c r="J11" s="84" t="s">
        <v>300</v>
      </c>
      <c r="K11" s="72">
        <v>16</v>
      </c>
      <c r="L11" s="72">
        <v>2</v>
      </c>
      <c r="M11" s="72">
        <v>8</v>
      </c>
      <c r="N11" s="72">
        <v>8</v>
      </c>
      <c r="O11" s="91" t="s">
        <v>577</v>
      </c>
      <c r="P11" s="91" t="s">
        <v>293</v>
      </c>
      <c r="Q11" s="91" t="s">
        <v>301</v>
      </c>
      <c r="R11" s="133">
        <v>0.75</v>
      </c>
      <c r="S11" s="91" t="s">
        <v>302</v>
      </c>
      <c r="T11" s="72" t="s">
        <v>620</v>
      </c>
      <c r="U11" s="72" t="s">
        <v>587</v>
      </c>
      <c r="V11" s="72" t="s">
        <v>587</v>
      </c>
      <c r="W11" s="72" t="s">
        <v>203</v>
      </c>
      <c r="X11" s="69">
        <v>1</v>
      </c>
      <c r="Y11" s="69">
        <v>1</v>
      </c>
      <c r="Z11" s="72" t="s">
        <v>580</v>
      </c>
      <c r="AA11" s="84" t="s">
        <v>303</v>
      </c>
      <c r="AB11" s="84" t="s">
        <v>591</v>
      </c>
      <c r="AC11" s="72" t="s">
        <v>306</v>
      </c>
      <c r="AD11" s="51" t="s">
        <v>597</v>
      </c>
      <c r="AE11" s="72" t="s">
        <v>587</v>
      </c>
      <c r="AF11" s="51" t="s">
        <v>307</v>
      </c>
      <c r="AG11" s="91" t="s">
        <v>296</v>
      </c>
      <c r="AH11" s="83" t="s">
        <v>308</v>
      </c>
    </row>
    <row r="12" spans="1:35" s="78" customFormat="1" ht="279.75" customHeight="1">
      <c r="A12" s="72">
        <v>308</v>
      </c>
      <c r="B12" s="72" t="s">
        <v>198</v>
      </c>
      <c r="C12" s="72" t="s">
        <v>73</v>
      </c>
      <c r="D12" s="91" t="s">
        <v>334</v>
      </c>
      <c r="E12" s="91" t="s">
        <v>333</v>
      </c>
      <c r="F12" s="91">
        <v>1</v>
      </c>
      <c r="G12" s="91" t="s">
        <v>335</v>
      </c>
      <c r="H12" s="72" t="s">
        <v>178</v>
      </c>
      <c r="I12" s="72" t="s">
        <v>589</v>
      </c>
      <c r="J12" s="84" t="s">
        <v>582</v>
      </c>
      <c r="K12" s="72">
        <v>75</v>
      </c>
      <c r="L12" s="72">
        <v>2</v>
      </c>
      <c r="M12" s="72">
        <v>37</v>
      </c>
      <c r="N12" s="72">
        <v>38</v>
      </c>
      <c r="O12" s="91" t="s">
        <v>577</v>
      </c>
      <c r="P12" s="72" t="s">
        <v>587</v>
      </c>
      <c r="Q12" s="91" t="s">
        <v>336</v>
      </c>
      <c r="R12" s="91" t="s">
        <v>337</v>
      </c>
      <c r="S12" s="91" t="s">
        <v>338</v>
      </c>
      <c r="T12" s="91" t="s">
        <v>339</v>
      </c>
      <c r="U12" s="91" t="s">
        <v>340</v>
      </c>
      <c r="V12" s="72" t="s">
        <v>587</v>
      </c>
      <c r="W12" s="60" t="s">
        <v>204</v>
      </c>
      <c r="X12" s="60">
        <v>2</v>
      </c>
      <c r="Y12" s="72">
        <v>1</v>
      </c>
      <c r="Z12" s="72" t="s">
        <v>343</v>
      </c>
      <c r="AA12" s="51" t="s">
        <v>594</v>
      </c>
      <c r="AB12" s="84" t="s">
        <v>592</v>
      </c>
      <c r="AC12" s="72" t="s">
        <v>211</v>
      </c>
      <c r="AD12" s="51" t="s">
        <v>595</v>
      </c>
      <c r="AE12" s="72" t="s">
        <v>587</v>
      </c>
      <c r="AF12" s="51" t="s">
        <v>598</v>
      </c>
      <c r="AG12" s="91" t="s">
        <v>296</v>
      </c>
      <c r="AH12" s="83" t="s">
        <v>344</v>
      </c>
    </row>
    <row r="13" spans="1:35" ht="135">
      <c r="A13" s="72">
        <v>405</v>
      </c>
      <c r="B13" s="72" t="s">
        <v>199</v>
      </c>
      <c r="C13" s="72" t="s">
        <v>73</v>
      </c>
      <c r="D13" s="91" t="s">
        <v>386</v>
      </c>
      <c r="E13" s="91" t="s">
        <v>387</v>
      </c>
      <c r="F13" s="91" t="s">
        <v>388</v>
      </c>
      <c r="G13" s="91"/>
      <c r="H13" s="91" t="s">
        <v>178</v>
      </c>
      <c r="I13" s="91" t="s">
        <v>589</v>
      </c>
      <c r="J13" s="84" t="s">
        <v>389</v>
      </c>
      <c r="K13" s="72">
        <v>19</v>
      </c>
      <c r="L13" s="72">
        <v>2</v>
      </c>
      <c r="M13" s="72">
        <v>7</v>
      </c>
      <c r="N13" s="72">
        <v>12</v>
      </c>
      <c r="O13" s="91" t="s">
        <v>577</v>
      </c>
      <c r="P13" s="72" t="s">
        <v>587</v>
      </c>
      <c r="Q13" s="91" t="s">
        <v>390</v>
      </c>
      <c r="R13" s="91" t="s">
        <v>391</v>
      </c>
      <c r="S13" s="91" t="s">
        <v>392</v>
      </c>
      <c r="T13" s="91" t="s">
        <v>393</v>
      </c>
      <c r="U13" s="91" t="s">
        <v>394</v>
      </c>
      <c r="V13" s="72" t="s">
        <v>587</v>
      </c>
      <c r="W13" s="72" t="s">
        <v>205</v>
      </c>
      <c r="X13" s="72">
        <v>1</v>
      </c>
      <c r="Y13" s="72">
        <v>1</v>
      </c>
      <c r="Z13" s="72" t="s">
        <v>423</v>
      </c>
      <c r="AA13" s="51" t="s">
        <v>603</v>
      </c>
      <c r="AB13" s="51" t="s">
        <v>596</v>
      </c>
      <c r="AC13" s="72" t="s">
        <v>212</v>
      </c>
      <c r="AD13" s="51" t="s">
        <v>602</v>
      </c>
      <c r="AE13" s="72" t="s">
        <v>587</v>
      </c>
      <c r="AF13" s="51" t="s">
        <v>599</v>
      </c>
      <c r="AG13" s="72" t="s">
        <v>534</v>
      </c>
      <c r="AH13" s="74" t="s">
        <v>395</v>
      </c>
    </row>
    <row r="14" spans="1:35" s="78" customFormat="1" ht="189">
      <c r="A14" s="72">
        <v>3244</v>
      </c>
      <c r="B14" s="72" t="s">
        <v>200</v>
      </c>
      <c r="C14" s="72" t="s">
        <v>73</v>
      </c>
      <c r="D14" s="91" t="s">
        <v>426</v>
      </c>
      <c r="E14" s="91" t="s">
        <v>427</v>
      </c>
      <c r="F14" s="91">
        <v>1</v>
      </c>
      <c r="G14" s="91" t="s">
        <v>425</v>
      </c>
      <c r="H14" s="91" t="s">
        <v>424</v>
      </c>
      <c r="I14" s="91" t="s">
        <v>590</v>
      </c>
      <c r="J14" s="84" t="s">
        <v>428</v>
      </c>
      <c r="K14" s="72">
        <v>53</v>
      </c>
      <c r="L14" s="72">
        <v>2</v>
      </c>
      <c r="M14" s="72">
        <v>27</v>
      </c>
      <c r="N14" s="72">
        <v>26</v>
      </c>
      <c r="O14" s="91" t="s">
        <v>577</v>
      </c>
      <c r="P14" s="91" t="s">
        <v>432</v>
      </c>
      <c r="Q14" s="91" t="s">
        <v>434</v>
      </c>
      <c r="R14" s="91" t="s">
        <v>435</v>
      </c>
      <c r="S14" s="91" t="s">
        <v>436</v>
      </c>
      <c r="T14" s="72" t="s">
        <v>587</v>
      </c>
      <c r="U14" s="91" t="s">
        <v>437</v>
      </c>
      <c r="V14" s="72" t="s">
        <v>587</v>
      </c>
      <c r="W14" s="72" t="s">
        <v>469</v>
      </c>
      <c r="X14" s="72">
        <v>1</v>
      </c>
      <c r="Y14" s="72">
        <v>1</v>
      </c>
      <c r="Z14" s="72" t="s">
        <v>93</v>
      </c>
      <c r="AA14" s="84" t="s">
        <v>429</v>
      </c>
      <c r="AB14" s="84" t="s">
        <v>433</v>
      </c>
      <c r="AC14" s="72" t="s">
        <v>213</v>
      </c>
      <c r="AD14" s="51" t="s">
        <v>430</v>
      </c>
      <c r="AE14" s="72" t="s">
        <v>587</v>
      </c>
      <c r="AF14" s="51" t="s">
        <v>600</v>
      </c>
      <c r="AG14" s="91" t="s">
        <v>604</v>
      </c>
      <c r="AH14" s="83" t="s">
        <v>438</v>
      </c>
    </row>
    <row r="15" spans="1:35" s="78" customFormat="1" ht="67.5">
      <c r="A15" s="72">
        <v>3505</v>
      </c>
      <c r="B15" s="72" t="s">
        <v>201</v>
      </c>
      <c r="C15" s="72" t="s">
        <v>73</v>
      </c>
      <c r="D15" s="91" t="s">
        <v>426</v>
      </c>
      <c r="E15" s="91" t="s">
        <v>467</v>
      </c>
      <c r="F15" s="91">
        <v>1</v>
      </c>
      <c r="G15" s="91" t="s">
        <v>470</v>
      </c>
      <c r="H15" s="91" t="s">
        <v>178</v>
      </c>
      <c r="I15" s="91" t="s">
        <v>590</v>
      </c>
      <c r="J15" s="84"/>
      <c r="K15" s="72">
        <v>30</v>
      </c>
      <c r="L15" s="72">
        <v>2</v>
      </c>
      <c r="M15" s="72">
        <v>15</v>
      </c>
      <c r="N15" s="72">
        <v>15</v>
      </c>
      <c r="O15" s="91" t="s">
        <v>577</v>
      </c>
      <c r="P15" s="72" t="s">
        <v>587</v>
      </c>
      <c r="Q15" s="91" t="s">
        <v>468</v>
      </c>
      <c r="R15" s="72" t="s">
        <v>587</v>
      </c>
      <c r="S15" s="91" t="s">
        <v>478</v>
      </c>
      <c r="T15" s="72" t="s">
        <v>587</v>
      </c>
      <c r="U15" s="91" t="s">
        <v>479</v>
      </c>
      <c r="V15" s="72" t="s">
        <v>587</v>
      </c>
      <c r="W15" s="72" t="s">
        <v>206</v>
      </c>
      <c r="X15" s="72">
        <v>2</v>
      </c>
      <c r="Y15" s="72">
        <v>1</v>
      </c>
      <c r="Z15" s="72" t="s">
        <v>209</v>
      </c>
      <c r="AA15" s="51" t="s">
        <v>474</v>
      </c>
      <c r="AB15" s="51" t="s">
        <v>606</v>
      </c>
      <c r="AC15" s="72" t="s">
        <v>124</v>
      </c>
      <c r="AD15" s="51" t="s">
        <v>476</v>
      </c>
      <c r="AE15" s="72" t="s">
        <v>587</v>
      </c>
      <c r="AF15" s="134" t="s">
        <v>475</v>
      </c>
      <c r="AG15" s="91" t="s">
        <v>607</v>
      </c>
      <c r="AH15" s="83" t="s">
        <v>477</v>
      </c>
    </row>
    <row r="16" spans="1:35" s="78" customFormat="1" ht="243">
      <c r="A16" s="60">
        <v>10</v>
      </c>
      <c r="B16" s="65" t="s">
        <v>515</v>
      </c>
      <c r="C16" s="60" t="s">
        <v>73</v>
      </c>
      <c r="D16" s="60" t="s">
        <v>130</v>
      </c>
      <c r="E16" s="60" t="s">
        <v>333</v>
      </c>
      <c r="F16" s="67" t="s">
        <v>130</v>
      </c>
      <c r="G16" s="60" t="s">
        <v>516</v>
      </c>
      <c r="H16" s="60" t="s">
        <v>178</v>
      </c>
      <c r="I16" s="60" t="s">
        <v>590</v>
      </c>
      <c r="J16" s="67" t="s">
        <v>517</v>
      </c>
      <c r="K16" s="60">
        <v>41</v>
      </c>
      <c r="L16" s="60">
        <v>2</v>
      </c>
      <c r="M16" s="60">
        <v>20</v>
      </c>
      <c r="N16" s="60">
        <v>21</v>
      </c>
      <c r="O16" s="60" t="s">
        <v>577</v>
      </c>
      <c r="P16" s="122">
        <v>6.8000000000000005E-2</v>
      </c>
      <c r="Q16" s="60" t="s">
        <v>518</v>
      </c>
      <c r="R16" s="60" t="s">
        <v>519</v>
      </c>
      <c r="S16" s="60" t="s">
        <v>520</v>
      </c>
      <c r="T16" s="60" t="s">
        <v>521</v>
      </c>
      <c r="U16" s="60" t="s">
        <v>522</v>
      </c>
      <c r="V16" s="60" t="s">
        <v>583</v>
      </c>
      <c r="W16" s="60" t="s">
        <v>523</v>
      </c>
      <c r="X16" s="60">
        <v>2</v>
      </c>
      <c r="Y16" s="60">
        <v>1</v>
      </c>
      <c r="Z16" s="60" t="s">
        <v>524</v>
      </c>
      <c r="AA16" s="67" t="s">
        <v>610</v>
      </c>
      <c r="AB16" s="67" t="s">
        <v>593</v>
      </c>
      <c r="AC16" s="60" t="s">
        <v>525</v>
      </c>
      <c r="AD16" s="67" t="s">
        <v>609</v>
      </c>
      <c r="AE16" s="60" t="s">
        <v>587</v>
      </c>
      <c r="AF16" s="67" t="s">
        <v>608</v>
      </c>
      <c r="AG16" s="60" t="s">
        <v>605</v>
      </c>
      <c r="AH16" s="65" t="s">
        <v>526</v>
      </c>
    </row>
    <row r="17" spans="1:34" ht="216">
      <c r="A17" s="50">
        <v>3706</v>
      </c>
      <c r="B17" s="81" t="s">
        <v>546</v>
      </c>
      <c r="C17" s="91" t="s">
        <v>576</v>
      </c>
      <c r="D17" s="91" t="s">
        <v>547</v>
      </c>
      <c r="E17" s="91" t="s">
        <v>548</v>
      </c>
      <c r="F17" s="91">
        <v>1</v>
      </c>
      <c r="G17" s="91" t="s">
        <v>549</v>
      </c>
      <c r="H17" s="91" t="s">
        <v>299</v>
      </c>
      <c r="I17" s="91" t="s">
        <v>590</v>
      </c>
      <c r="J17" s="84" t="s">
        <v>550</v>
      </c>
      <c r="K17" s="91">
        <v>10</v>
      </c>
      <c r="L17" s="91">
        <v>2</v>
      </c>
      <c r="M17" s="91">
        <v>10</v>
      </c>
      <c r="N17" s="91">
        <v>10</v>
      </c>
      <c r="O17" s="91" t="s">
        <v>577</v>
      </c>
      <c r="P17" s="133">
        <v>0.1</v>
      </c>
      <c r="Q17" s="91" t="s">
        <v>553</v>
      </c>
      <c r="R17" s="133">
        <v>0.8</v>
      </c>
      <c r="S17" s="91" t="s">
        <v>554</v>
      </c>
      <c r="T17" s="91" t="s">
        <v>555</v>
      </c>
      <c r="U17" s="91" t="s">
        <v>556</v>
      </c>
      <c r="V17" s="91" t="s">
        <v>587</v>
      </c>
      <c r="W17" s="50" t="s">
        <v>564</v>
      </c>
      <c r="X17" s="50">
        <v>1</v>
      </c>
      <c r="Y17" s="50">
        <v>1</v>
      </c>
      <c r="Z17" s="50" t="s">
        <v>551</v>
      </c>
      <c r="AA17" s="51" t="s">
        <v>612</v>
      </c>
      <c r="AB17" s="51" t="s">
        <v>601</v>
      </c>
      <c r="AC17" s="72" t="s">
        <v>552</v>
      </c>
      <c r="AD17" s="51" t="s">
        <v>611</v>
      </c>
      <c r="AE17" s="72"/>
      <c r="AF17" s="51" t="s">
        <v>601</v>
      </c>
      <c r="AG17" s="91" t="s">
        <v>575</v>
      </c>
      <c r="AH17" s="83" t="s">
        <v>574</v>
      </c>
    </row>
  </sheetData>
  <sheetProtection sheet="1" objects="1" scenarios="1"/>
  <sortState ref="A5:AP19">
    <sortCondition ref="B4:B28"/>
  </sortState>
  <mergeCells count="22">
    <mergeCell ref="I4:I5"/>
    <mergeCell ref="H3:H5"/>
    <mergeCell ref="G3:G5"/>
    <mergeCell ref="P4:P5"/>
    <mergeCell ref="J4:J5"/>
    <mergeCell ref="F3:F5"/>
    <mergeCell ref="A3:A5"/>
    <mergeCell ref="B3:B5"/>
    <mergeCell ref="E3:E5"/>
    <mergeCell ref="C3:C5"/>
    <mergeCell ref="D3:D5"/>
    <mergeCell ref="AH3:AH5"/>
    <mergeCell ref="Q4:Q5"/>
    <mergeCell ref="W4:W5"/>
    <mergeCell ref="K3:V3"/>
    <mergeCell ref="AG3:AG5"/>
    <mergeCell ref="K4:N4"/>
    <mergeCell ref="AC4:AC5"/>
    <mergeCell ref="AC3:AF3"/>
    <mergeCell ref="X4:X5"/>
    <mergeCell ref="AE4:AE5"/>
    <mergeCell ref="R4:V4"/>
  </mergeCells>
  <phoneticPr fontId="1" type="noConversion"/>
  <pageMargins left="0.25" right="0.25" top="0.75" bottom="0.75" header="0.3" footer="0.3"/>
  <pageSetup paperSize="9" scale="2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4"/>
  <sheetViews>
    <sheetView workbookViewId="0">
      <selection activeCell="C23" sqref="C23"/>
    </sheetView>
  </sheetViews>
  <sheetFormatPr defaultRowHeight="13.5"/>
  <cols>
    <col min="1" max="1" width="8.125" style="104" bestFit="1" customWidth="1"/>
    <col min="2" max="2" width="23.75" style="135" customWidth="1"/>
    <col min="3" max="3" width="86.875" style="94" customWidth="1"/>
    <col min="4" max="16384" width="9" style="94"/>
  </cols>
  <sheetData>
    <row r="2" spans="1:3" s="97" customFormat="1">
      <c r="A2" s="108" t="s">
        <v>487</v>
      </c>
      <c r="B2" s="108" t="s">
        <v>488</v>
      </c>
      <c r="C2" s="107" t="s">
        <v>489</v>
      </c>
    </row>
    <row r="3" spans="1:3">
      <c r="A3" s="69">
        <v>4248</v>
      </c>
      <c r="B3" s="134" t="s">
        <v>136</v>
      </c>
      <c r="C3" s="105" t="s">
        <v>173</v>
      </c>
    </row>
    <row r="4" spans="1:3">
      <c r="A4" s="69">
        <v>4702</v>
      </c>
      <c r="B4" s="134" t="s">
        <v>119</v>
      </c>
      <c r="C4" s="105" t="s">
        <v>173</v>
      </c>
    </row>
    <row r="5" spans="1:3">
      <c r="A5" s="72" t="s">
        <v>120</v>
      </c>
      <c r="B5" s="51" t="s">
        <v>121</v>
      </c>
      <c r="C5" s="105" t="s">
        <v>173</v>
      </c>
    </row>
    <row r="6" spans="1:3">
      <c r="A6" s="72">
        <v>148</v>
      </c>
      <c r="B6" s="51" t="s">
        <v>195</v>
      </c>
      <c r="C6" s="105" t="s">
        <v>173</v>
      </c>
    </row>
    <row r="7" spans="1:3" ht="81">
      <c r="A7" s="72">
        <v>212</v>
      </c>
      <c r="B7" s="51" t="s">
        <v>196</v>
      </c>
      <c r="C7" s="106" t="s">
        <v>491</v>
      </c>
    </row>
    <row r="8" spans="1:3">
      <c r="A8" s="69">
        <v>216</v>
      </c>
      <c r="B8" s="134" t="s">
        <v>197</v>
      </c>
      <c r="C8" s="105" t="s">
        <v>173</v>
      </c>
    </row>
    <row r="9" spans="1:3">
      <c r="A9" s="72">
        <v>308</v>
      </c>
      <c r="B9" s="51" t="s">
        <v>584</v>
      </c>
      <c r="C9" s="105" t="s">
        <v>173</v>
      </c>
    </row>
    <row r="10" spans="1:3">
      <c r="A10" s="72">
        <v>405</v>
      </c>
      <c r="B10" s="51" t="s">
        <v>199</v>
      </c>
      <c r="C10" s="105" t="s">
        <v>490</v>
      </c>
    </row>
    <row r="11" spans="1:3">
      <c r="A11" s="72">
        <v>3244</v>
      </c>
      <c r="B11" s="51" t="s">
        <v>200</v>
      </c>
      <c r="C11" s="105" t="s">
        <v>173</v>
      </c>
    </row>
    <row r="12" spans="1:3">
      <c r="A12" s="72">
        <v>3505</v>
      </c>
      <c r="B12" s="51" t="s">
        <v>201</v>
      </c>
      <c r="C12" s="105" t="s">
        <v>173</v>
      </c>
    </row>
    <row r="13" spans="1:3">
      <c r="A13" s="60">
        <v>10</v>
      </c>
      <c r="B13" s="67" t="s">
        <v>515</v>
      </c>
      <c r="C13" s="105" t="s">
        <v>173</v>
      </c>
    </row>
    <row r="14" spans="1:3">
      <c r="A14" s="50">
        <v>3706</v>
      </c>
      <c r="B14" s="81" t="s">
        <v>546</v>
      </c>
      <c r="C14" s="105" t="s">
        <v>173</v>
      </c>
    </row>
  </sheetData>
  <sheetProtection sheet="1" objects="1" scenarios="1"/>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4"/>
  <sheetViews>
    <sheetView zoomScale="70" zoomScaleNormal="70" workbookViewId="0">
      <pane xSplit="2" ySplit="8" topLeftCell="C9" activePane="bottomRight" state="frozen"/>
      <selection activeCell="D6" sqref="D6"/>
      <selection pane="topRight" activeCell="D6" sqref="D6"/>
      <selection pane="bottomLeft" activeCell="D6" sqref="D6"/>
      <selection pane="bottomRight" activeCell="L10" sqref="L10"/>
    </sheetView>
  </sheetViews>
  <sheetFormatPr defaultRowHeight="16.5"/>
  <cols>
    <col min="1" max="1" width="9" style="45"/>
    <col min="2" max="2" width="15" style="45" customWidth="1"/>
    <col min="3" max="3" width="7.75" style="45" customWidth="1"/>
    <col min="4" max="4" width="10" style="45" customWidth="1"/>
    <col min="5" max="5" width="7" style="45" customWidth="1"/>
    <col min="6" max="7" width="14.5" style="61" customWidth="1"/>
    <col min="8" max="8" width="8.875" style="61" customWidth="1"/>
    <col min="9" max="9" width="12.25" style="61" customWidth="1"/>
    <col min="10" max="10" width="14" style="61" customWidth="1"/>
    <col min="11" max="11" width="9" style="61"/>
    <col min="12" max="12" width="15.625" style="61" customWidth="1"/>
    <col min="13" max="13" width="24.875" style="61" customWidth="1"/>
    <col min="14" max="14" width="12.875" style="61" bestFit="1" customWidth="1"/>
    <col min="15" max="15" width="10.625" style="62" customWidth="1"/>
    <col min="16" max="16" width="13.25" style="61" customWidth="1"/>
    <col min="17" max="17" width="8" style="61" customWidth="1"/>
    <col min="18" max="18" width="9.625" style="61" customWidth="1"/>
    <col min="19" max="19" width="16.875" style="61" customWidth="1"/>
    <col min="20" max="20" width="5.625" style="61" customWidth="1"/>
    <col min="21" max="21" width="9.5" style="61" customWidth="1"/>
    <col min="22" max="22" width="21.5" style="61" customWidth="1"/>
    <col min="23" max="23" width="9" style="57"/>
    <col min="24" max="24" width="12.5" style="57" customWidth="1"/>
    <col min="25" max="25" width="9" style="57"/>
    <col min="26" max="26" width="10.375" style="57" customWidth="1"/>
    <col min="27" max="27" width="11" style="57" bestFit="1" customWidth="1"/>
    <col min="28" max="28" width="26.625" style="57" bestFit="1" customWidth="1"/>
    <col min="29" max="29" width="25.25" style="61" customWidth="1"/>
    <col min="30" max="30" width="9" style="45" customWidth="1"/>
    <col min="31" max="16384" width="9" style="45"/>
  </cols>
  <sheetData>
    <row r="1" spans="1:29" ht="30" customHeight="1">
      <c r="A1" s="54" t="s">
        <v>42</v>
      </c>
      <c r="B1" s="41"/>
      <c r="C1" s="41"/>
      <c r="D1" s="41"/>
      <c r="E1" s="41"/>
      <c r="F1" s="55"/>
      <c r="G1" s="55"/>
      <c r="H1" s="55"/>
      <c r="I1" s="55"/>
      <c r="J1" s="55"/>
      <c r="K1" s="55"/>
      <c r="L1" s="55"/>
      <c r="M1" s="55"/>
      <c r="N1" s="55"/>
      <c r="O1" s="56"/>
      <c r="P1" s="55"/>
      <c r="Q1" s="55"/>
      <c r="R1" s="45"/>
      <c r="S1" s="45"/>
      <c r="T1" s="45"/>
      <c r="U1" s="45"/>
      <c r="V1" s="45"/>
      <c r="AA1" s="14"/>
      <c r="AB1" s="14"/>
      <c r="AC1" s="45"/>
    </row>
    <row r="2" spans="1:29">
      <c r="A2" s="66" t="s">
        <v>57</v>
      </c>
      <c r="B2" s="41"/>
      <c r="C2" s="41"/>
      <c r="D2" s="41"/>
      <c r="E2" s="41"/>
      <c r="F2" s="55"/>
      <c r="G2" s="55"/>
      <c r="H2" s="55"/>
      <c r="I2" s="55"/>
      <c r="J2" s="55"/>
      <c r="K2" s="55"/>
      <c r="L2" s="55"/>
      <c r="M2" s="55"/>
      <c r="N2" s="55"/>
      <c r="O2" s="56"/>
      <c r="P2" s="55"/>
      <c r="Q2" s="55"/>
      <c r="R2" s="45"/>
      <c r="S2" s="45"/>
      <c r="T2" s="45"/>
      <c r="U2" s="45"/>
      <c r="V2" s="45"/>
      <c r="AA2" s="14"/>
      <c r="AB2" s="14"/>
      <c r="AC2" s="45"/>
    </row>
    <row r="3" spans="1:29">
      <c r="A3" s="66" t="s">
        <v>58</v>
      </c>
      <c r="B3" s="41"/>
      <c r="C3" s="41"/>
      <c r="D3" s="41"/>
      <c r="E3" s="41"/>
      <c r="F3" s="55"/>
      <c r="G3" s="55"/>
      <c r="H3" s="55"/>
      <c r="I3" s="55"/>
      <c r="J3" s="55"/>
      <c r="K3" s="55"/>
      <c r="L3" s="55"/>
      <c r="M3" s="55"/>
      <c r="N3" s="55"/>
      <c r="O3" s="56"/>
      <c r="P3" s="55"/>
      <c r="Q3" s="55"/>
      <c r="R3" s="45"/>
      <c r="S3" s="45"/>
      <c r="T3" s="45"/>
      <c r="U3" s="45"/>
      <c r="V3" s="45"/>
      <c r="AA3" s="14"/>
      <c r="AB3" s="14"/>
      <c r="AC3" s="45"/>
    </row>
    <row r="4" spans="1:29">
      <c r="A4" s="66" t="s">
        <v>92</v>
      </c>
      <c r="B4" s="41"/>
      <c r="C4" s="41"/>
      <c r="D4" s="41"/>
      <c r="E4" s="41"/>
      <c r="F4" s="55"/>
      <c r="G4" s="55"/>
      <c r="H4" s="55"/>
      <c r="I4" s="55"/>
      <c r="J4" s="55"/>
      <c r="K4" s="55"/>
      <c r="L4" s="55"/>
      <c r="M4" s="55"/>
      <c r="N4" s="55"/>
      <c r="O4" s="56"/>
      <c r="P4" s="55"/>
      <c r="Q4" s="55"/>
      <c r="R4" s="45"/>
      <c r="S4" s="45"/>
      <c r="T4" s="45"/>
      <c r="U4" s="45"/>
      <c r="V4" s="45"/>
      <c r="AA4" s="14"/>
      <c r="AB4" s="14"/>
      <c r="AC4" s="45"/>
    </row>
    <row r="5" spans="1:29">
      <c r="A5" s="66"/>
      <c r="B5" s="41"/>
      <c r="C5" s="41"/>
      <c r="D5" s="41"/>
      <c r="E5" s="41"/>
      <c r="F5" s="55"/>
      <c r="G5" s="55"/>
      <c r="H5" s="55"/>
      <c r="I5" s="55"/>
      <c r="J5" s="55"/>
      <c r="K5" s="55"/>
      <c r="L5" s="55"/>
      <c r="M5" s="55"/>
      <c r="N5" s="55"/>
      <c r="O5" s="56"/>
      <c r="P5" s="55"/>
      <c r="Q5" s="55"/>
      <c r="R5" s="45"/>
      <c r="S5" s="45"/>
      <c r="T5" s="45"/>
      <c r="U5" s="45"/>
      <c r="V5" s="45"/>
      <c r="AA5" s="14"/>
      <c r="AB5" s="14"/>
      <c r="AC5" s="45"/>
    </row>
    <row r="6" spans="1:29" s="75" customFormat="1">
      <c r="A6" s="117" t="s">
        <v>99</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row>
    <row r="7" spans="1:29" s="59" customFormat="1" ht="13.5" customHeight="1">
      <c r="A7" s="153" t="s">
        <v>88</v>
      </c>
      <c r="B7" s="154" t="s">
        <v>72</v>
      </c>
      <c r="C7" s="155" t="s">
        <v>87</v>
      </c>
      <c r="D7" s="155" t="s">
        <v>97</v>
      </c>
      <c r="E7" s="155" t="s">
        <v>98</v>
      </c>
      <c r="F7" s="155" t="s">
        <v>54</v>
      </c>
      <c r="G7" s="155" t="s">
        <v>94</v>
      </c>
      <c r="H7" s="155" t="s">
        <v>95</v>
      </c>
      <c r="I7" s="155" t="s">
        <v>96</v>
      </c>
      <c r="J7" s="155" t="s">
        <v>55</v>
      </c>
      <c r="K7" s="157" t="s">
        <v>56</v>
      </c>
      <c r="L7" s="157" t="s">
        <v>89</v>
      </c>
      <c r="M7" s="158" t="s">
        <v>51</v>
      </c>
      <c r="N7" s="160" t="s">
        <v>71</v>
      </c>
      <c r="O7" s="160" t="s">
        <v>33</v>
      </c>
      <c r="P7" s="160" t="s">
        <v>34</v>
      </c>
      <c r="Q7" s="114" t="s">
        <v>35</v>
      </c>
      <c r="R7" s="115"/>
      <c r="S7" s="115"/>
      <c r="T7" s="114" t="s">
        <v>36</v>
      </c>
      <c r="U7" s="115"/>
      <c r="V7" s="115"/>
      <c r="W7" s="116" t="s">
        <v>90</v>
      </c>
      <c r="X7" s="116"/>
      <c r="Y7" s="116"/>
      <c r="Z7" s="71"/>
      <c r="AA7" s="71" t="s">
        <v>37</v>
      </c>
      <c r="AB7" s="157" t="s">
        <v>38</v>
      </c>
      <c r="AC7" s="58"/>
    </row>
    <row r="8" spans="1:29" s="59" customFormat="1" ht="13.5">
      <c r="A8" s="153"/>
      <c r="B8" s="154"/>
      <c r="C8" s="156"/>
      <c r="D8" s="156"/>
      <c r="E8" s="156"/>
      <c r="F8" s="156"/>
      <c r="G8" s="156"/>
      <c r="H8" s="156"/>
      <c r="I8" s="156"/>
      <c r="J8" s="156"/>
      <c r="K8" s="157"/>
      <c r="L8" s="157"/>
      <c r="M8" s="159"/>
      <c r="N8" s="157"/>
      <c r="O8" s="160"/>
      <c r="P8" s="160"/>
      <c r="Q8" s="70" t="s">
        <v>53</v>
      </c>
      <c r="R8" s="71" t="s">
        <v>39</v>
      </c>
      <c r="S8" s="71" t="s">
        <v>40</v>
      </c>
      <c r="T8" s="70" t="s">
        <v>53</v>
      </c>
      <c r="U8" s="71" t="s">
        <v>39</v>
      </c>
      <c r="V8" s="71" t="s">
        <v>40</v>
      </c>
      <c r="W8" s="71" t="s">
        <v>35</v>
      </c>
      <c r="X8" s="71" t="s">
        <v>52</v>
      </c>
      <c r="Y8" s="71" t="s">
        <v>36</v>
      </c>
      <c r="Z8" s="71" t="s">
        <v>52</v>
      </c>
      <c r="AA8" s="71" t="s">
        <v>41</v>
      </c>
      <c r="AB8" s="157"/>
      <c r="AC8" s="58"/>
    </row>
    <row r="9" spans="1:29" ht="94.5">
      <c r="A9" s="79">
        <v>4248</v>
      </c>
      <c r="B9" s="64" t="str">
        <f>VLOOKUP(A9,'1_문헌특성'!A:AH,2,0)</f>
        <v>Nooijen (2009)</v>
      </c>
      <c r="C9" s="68" t="str">
        <f>VLOOKUP(A9,'1_문헌특성'!A:AH,3,0)</f>
        <v>RCT</v>
      </c>
      <c r="D9" s="72" t="str">
        <f>VLOOKUP(A9, '1_문헌특성'!A:AH, 8, 0)</f>
        <v>불완전 척수손상</v>
      </c>
      <c r="E9" s="68" t="str">
        <f>VLOOKUP(A9, '1_문헌특성'!A:AH, 9, 0)</f>
        <v>만성</v>
      </c>
      <c r="F9" s="72" t="str">
        <f>VLOOKUP(A9, '1_문헌특성'!A:AH, 23, 0)</f>
        <v>로봇을 이용한 체중지원 훈련(BWSLT on the treadmill with assistance of a locomotor robot)</v>
      </c>
      <c r="G9" s="72">
        <f>VLOOKUP(A9, '1_문헌특성'!A:AH, 24, 0)</f>
        <v>1</v>
      </c>
      <c r="H9" s="72">
        <f>VLOOKUP(A9, '1_문헌특성'!A:AH, 25, 0)</f>
        <v>1</v>
      </c>
      <c r="I9" s="72" t="str">
        <f>VLOOKUP(A9, '1_문헌특성'!A:AH, 26, 0)</f>
        <v>Lokomat</v>
      </c>
      <c r="J9" s="72" t="str">
        <f>VLOOKUP(A9, '1_문헌특성'!A:AH, 29, 0)</f>
        <v>체중지원 트레드밀프로그램(BWSLT on the treadmill with manual assistance for stepping (TM))</v>
      </c>
      <c r="K9" s="63"/>
      <c r="L9" s="63" t="s">
        <v>156</v>
      </c>
      <c r="M9" s="63" t="s">
        <v>155</v>
      </c>
      <c r="N9" s="63" t="s">
        <v>154</v>
      </c>
      <c r="O9" s="85"/>
      <c r="P9" s="63" t="s">
        <v>150</v>
      </c>
      <c r="Q9" s="63">
        <v>14</v>
      </c>
      <c r="R9" s="63"/>
      <c r="S9" s="63"/>
      <c r="T9" s="63">
        <v>17</v>
      </c>
      <c r="U9" s="63"/>
      <c r="V9" s="63"/>
      <c r="W9" s="86">
        <v>1.5</v>
      </c>
      <c r="X9" s="86" t="s">
        <v>130</v>
      </c>
      <c r="Y9" s="86">
        <v>2.2999999999999998</v>
      </c>
      <c r="Z9" s="86" t="s">
        <v>130</v>
      </c>
      <c r="AA9" s="86" t="s">
        <v>130</v>
      </c>
      <c r="AB9" s="86"/>
    </row>
    <row r="10" spans="1:29" ht="94.5">
      <c r="A10" s="79">
        <v>4248</v>
      </c>
      <c r="B10" s="64" t="str">
        <f>VLOOKUP(A10,'1_문헌특성'!A:AH,2,0)</f>
        <v>Nooijen (2009)</v>
      </c>
      <c r="C10" s="68" t="str">
        <f>VLOOKUP(A10,'1_문헌특성'!A:AH,3,0)</f>
        <v>RCT</v>
      </c>
      <c r="D10" s="72" t="str">
        <f>VLOOKUP(A10, '1_문헌특성'!A:AH, 8, 0)</f>
        <v>불완전 척수손상</v>
      </c>
      <c r="E10" s="68" t="str">
        <f>VLOOKUP(A10, '1_문헌특성'!A:AH, 9, 0)</f>
        <v>만성</v>
      </c>
      <c r="F10" s="72" t="str">
        <f>VLOOKUP(A10, '1_문헌특성'!A:AH, 23, 0)</f>
        <v>로봇을 이용한 체중지원 훈련(BWSLT on the treadmill with assistance of a locomotor robot)</v>
      </c>
      <c r="G10" s="72">
        <f>VLOOKUP(A10, '1_문헌특성'!A:AH, 24, 0)</f>
        <v>1</v>
      </c>
      <c r="H10" s="72">
        <f>VLOOKUP(A10, '1_문헌특성'!A:AH, 25, 0)</f>
        <v>1</v>
      </c>
      <c r="I10" s="72" t="str">
        <f>VLOOKUP(A10, '1_문헌특성'!A:AH, 26, 0)</f>
        <v>Lokomat</v>
      </c>
      <c r="J10" s="72" t="str">
        <f>VLOOKUP(A10, '1_문헌특성'!A:AH, 29, 0)</f>
        <v>체중지원 트레드밀프로그램(BWSLT on the treadmill with manual assistance for stepping (TM))</v>
      </c>
      <c r="K10" s="63"/>
      <c r="L10" s="63" t="s">
        <v>156</v>
      </c>
      <c r="M10" s="63" t="s">
        <v>157</v>
      </c>
      <c r="N10" s="63" t="s">
        <v>159</v>
      </c>
      <c r="O10" s="85"/>
      <c r="P10" s="63" t="s">
        <v>150</v>
      </c>
      <c r="Q10" s="63">
        <v>14</v>
      </c>
      <c r="R10" s="63"/>
      <c r="S10" s="63"/>
      <c r="T10" s="63">
        <v>17</v>
      </c>
      <c r="U10" s="63"/>
      <c r="V10" s="63"/>
      <c r="W10" s="86">
        <v>0.01</v>
      </c>
      <c r="X10" s="86" t="s">
        <v>130</v>
      </c>
      <c r="Y10" s="86">
        <v>0.3</v>
      </c>
      <c r="Z10" s="86" t="s">
        <v>130</v>
      </c>
      <c r="AA10" s="86" t="s">
        <v>130</v>
      </c>
      <c r="AB10" s="86"/>
    </row>
    <row r="11" spans="1:29" ht="94.5">
      <c r="A11" s="79">
        <v>4248</v>
      </c>
      <c r="B11" s="64" t="str">
        <f>VLOOKUP(A11,'1_문헌특성'!A:AH,2,0)</f>
        <v>Nooijen (2009)</v>
      </c>
      <c r="C11" s="68" t="str">
        <f>VLOOKUP(A11,'1_문헌특성'!A:AH,3,0)</f>
        <v>RCT</v>
      </c>
      <c r="D11" s="72" t="str">
        <f>VLOOKUP(A11, '1_문헌특성'!A:AH, 8, 0)</f>
        <v>불완전 척수손상</v>
      </c>
      <c r="E11" s="68" t="str">
        <f>VLOOKUP(A11, '1_문헌특성'!A:AH, 9, 0)</f>
        <v>만성</v>
      </c>
      <c r="F11" s="72" t="str">
        <f>VLOOKUP(A11, '1_문헌특성'!A:AH, 23, 0)</f>
        <v>로봇을 이용한 체중지원 훈련(BWSLT on the treadmill with assistance of a locomotor robot)</v>
      </c>
      <c r="G11" s="72">
        <f>VLOOKUP(A11, '1_문헌특성'!A:AH, 24, 0)</f>
        <v>1</v>
      </c>
      <c r="H11" s="72">
        <f>VLOOKUP(A11, '1_문헌특성'!A:AH, 25, 0)</f>
        <v>1</v>
      </c>
      <c r="I11" s="72" t="str">
        <f>VLOOKUP(A11, '1_문헌특성'!A:AH, 26, 0)</f>
        <v>Lokomat</v>
      </c>
      <c r="J11" s="72" t="str">
        <f>VLOOKUP(A11, '1_문헌특성'!A:AH, 29, 0)</f>
        <v>체중지원 트레드밀프로그램(BWSLT on the treadmill with manual assistance for stepping (TM))</v>
      </c>
      <c r="K11" s="63"/>
      <c r="L11" s="63" t="s">
        <v>156</v>
      </c>
      <c r="M11" s="63" t="s">
        <v>158</v>
      </c>
      <c r="N11" s="63" t="s">
        <v>159</v>
      </c>
      <c r="O11" s="85"/>
      <c r="P11" s="63" t="s">
        <v>150</v>
      </c>
      <c r="Q11" s="63">
        <v>14</v>
      </c>
      <c r="R11" s="63"/>
      <c r="S11" s="63"/>
      <c r="T11" s="63">
        <v>17</v>
      </c>
      <c r="U11" s="63"/>
      <c r="V11" s="63"/>
      <c r="W11" s="86">
        <v>0.01</v>
      </c>
      <c r="X11" s="86" t="s">
        <v>130</v>
      </c>
      <c r="Y11" s="86">
        <v>7.0000000000000007E-2</v>
      </c>
      <c r="Z11" s="86" t="s">
        <v>130</v>
      </c>
      <c r="AA11" s="86" t="s">
        <v>130</v>
      </c>
      <c r="AB11" s="86"/>
    </row>
    <row r="12" spans="1:29" s="73" customFormat="1" ht="94.5">
      <c r="A12" s="80">
        <v>4702</v>
      </c>
      <c r="B12" s="87" t="str">
        <f>VLOOKUP(A12,'1_문헌특성'!A:AH,2,0)</f>
        <v>Field-Fote (2011)</v>
      </c>
      <c r="C12" s="68" t="str">
        <f>VLOOKUP(A12,'1_문헌특성'!A:AH,3,0)</f>
        <v>RCT</v>
      </c>
      <c r="D12" s="69" t="str">
        <f>VLOOKUP(A12, '1_문헌특성'!A:AH, 8, 0)</f>
        <v>불완전 척수손상</v>
      </c>
      <c r="E12" s="68" t="str">
        <f>VLOOKUP(A12, '1_문헌특성'!A:AH, 9, 0)</f>
        <v>만성</v>
      </c>
      <c r="F12" s="72" t="str">
        <f>VLOOKUP(A12, '1_문헌특성'!A:AH, 23, 0)</f>
        <v>로봇을 이용한 체중지원 훈련(BWSLT on the treadmill with assistance of a locomotor robot)</v>
      </c>
      <c r="G12" s="72">
        <f>VLOOKUP(A12, '1_문헌특성'!A:AH, 24, 0)</f>
        <v>1</v>
      </c>
      <c r="H12" s="72">
        <f>VLOOKUP(A12, '1_문헌특성'!A:AH, 25, 0)</f>
        <v>1</v>
      </c>
      <c r="I12" s="72" t="str">
        <f>VLOOKUP(A12, '1_문헌특성'!A:AH, 26, 0)</f>
        <v>Lokomat</v>
      </c>
      <c r="J12" s="72" t="str">
        <f>VLOOKUP(A12, '1_문헌특성'!A:AH, 29, 0)</f>
        <v>체중지원 트레드밀프로그램(BWSLT on the treadmill with manual assistance for stepping (TM))</v>
      </c>
      <c r="K12" s="63"/>
      <c r="L12" s="63" t="s">
        <v>156</v>
      </c>
      <c r="M12" s="89" t="s">
        <v>511</v>
      </c>
      <c r="N12" s="63" t="s">
        <v>160</v>
      </c>
      <c r="O12" s="85"/>
      <c r="P12" s="63">
        <v>0</v>
      </c>
      <c r="Q12" s="63">
        <v>14</v>
      </c>
      <c r="R12" s="63">
        <v>0.17</v>
      </c>
      <c r="S12" s="63">
        <v>0.1</v>
      </c>
      <c r="T12" s="63">
        <v>17</v>
      </c>
      <c r="U12" s="63">
        <v>0.17</v>
      </c>
      <c r="V12" s="63">
        <v>0.14000000000000001</v>
      </c>
      <c r="W12" s="87"/>
      <c r="X12" s="87"/>
      <c r="Y12" s="86"/>
      <c r="Z12" s="86"/>
      <c r="AA12" s="86"/>
      <c r="AB12" s="86"/>
      <c r="AC12" s="61"/>
    </row>
    <row r="13" spans="1:29" ht="94.5">
      <c r="A13" s="80">
        <v>4702</v>
      </c>
      <c r="B13" s="87" t="str">
        <f>VLOOKUP(A13,'1_문헌특성'!A:AH,2,0)</f>
        <v>Field-Fote (2011)</v>
      </c>
      <c r="C13" s="68" t="str">
        <f>VLOOKUP(A13,'1_문헌특성'!A:AH,3,0)</f>
        <v>RCT</v>
      </c>
      <c r="D13" s="69" t="str">
        <f>VLOOKUP(A13, '1_문헌특성'!A:AH, 8, 0)</f>
        <v>불완전 척수손상</v>
      </c>
      <c r="E13" s="68" t="str">
        <f>VLOOKUP(A13, '1_문헌특성'!A:AH, 9, 0)</f>
        <v>만성</v>
      </c>
      <c r="F13" s="72" t="str">
        <f>VLOOKUP(A13, '1_문헌특성'!A:AH, 23, 0)</f>
        <v>로봇을 이용한 체중지원 훈련(BWSLT on the treadmill with assistance of a locomotor robot)</v>
      </c>
      <c r="G13" s="72">
        <f>VLOOKUP(A13, '1_문헌특성'!A:AH, 24, 0)</f>
        <v>1</v>
      </c>
      <c r="H13" s="72">
        <f>VLOOKUP(A13, '1_문헌특성'!A:AH, 25, 0)</f>
        <v>1</v>
      </c>
      <c r="I13" s="72" t="str">
        <f>VLOOKUP(A13, '1_문헌특성'!A:AH, 26, 0)</f>
        <v>Lokomat</v>
      </c>
      <c r="J13" s="72" t="str">
        <f>VLOOKUP(A13, '1_문헌특성'!A:AH, 29, 0)</f>
        <v>체중지원 트레드밀프로그램(BWSLT on the treadmill with manual assistance for stepping (TM))</v>
      </c>
      <c r="K13" s="63"/>
      <c r="L13" s="63" t="s">
        <v>156</v>
      </c>
      <c r="M13" s="89" t="s">
        <v>512</v>
      </c>
      <c r="N13" s="63" t="s">
        <v>159</v>
      </c>
      <c r="O13" s="85"/>
      <c r="P13" s="63">
        <v>0</v>
      </c>
      <c r="Q13" s="63">
        <v>14</v>
      </c>
      <c r="R13" s="63">
        <v>16.8</v>
      </c>
      <c r="S13" s="63">
        <v>11.3</v>
      </c>
      <c r="T13" s="63">
        <v>17</v>
      </c>
      <c r="U13" s="63">
        <v>22.1</v>
      </c>
      <c r="V13" s="63">
        <v>21.4</v>
      </c>
      <c r="W13" s="86"/>
      <c r="X13" s="86"/>
      <c r="Y13" s="86"/>
      <c r="Z13" s="86"/>
      <c r="AA13" s="86"/>
      <c r="AB13" s="86"/>
    </row>
    <row r="14" spans="1:29" ht="94.5">
      <c r="A14" s="80">
        <v>4702</v>
      </c>
      <c r="B14" s="87" t="str">
        <f>VLOOKUP(A14,'1_문헌특성'!A:AH,2,0)</f>
        <v>Field-Fote (2011)</v>
      </c>
      <c r="C14" s="68" t="str">
        <f>VLOOKUP(A14,'1_문헌특성'!A:AH,3,0)</f>
        <v>RCT</v>
      </c>
      <c r="D14" s="69" t="str">
        <f>VLOOKUP(A14, '1_문헌특성'!A:AH, 8, 0)</f>
        <v>불완전 척수손상</v>
      </c>
      <c r="E14" s="68" t="str">
        <f>VLOOKUP(A14, '1_문헌특성'!A:AH, 9, 0)</f>
        <v>만성</v>
      </c>
      <c r="F14" s="72" t="str">
        <f>VLOOKUP(A14, '1_문헌특성'!A:AH, 23, 0)</f>
        <v>로봇을 이용한 체중지원 훈련(BWSLT on the treadmill with assistance of a locomotor robot)</v>
      </c>
      <c r="G14" s="72">
        <f>VLOOKUP(A14, '1_문헌특성'!A:AH, 24, 0)</f>
        <v>1</v>
      </c>
      <c r="H14" s="72">
        <f>VLOOKUP(A14, '1_문헌특성'!A:AH, 25, 0)</f>
        <v>1</v>
      </c>
      <c r="I14" s="72" t="str">
        <f>VLOOKUP(A14, '1_문헌특성'!A:AH, 26, 0)</f>
        <v>Lokomat</v>
      </c>
      <c r="J14" s="72" t="str">
        <f>VLOOKUP(A14, '1_문헌특성'!A:AH, 29, 0)</f>
        <v>체중지원 트레드밀프로그램(BWSLT on the treadmill with manual assistance for stepping (TM))</v>
      </c>
      <c r="K14" s="63"/>
      <c r="L14" s="63" t="s">
        <v>164</v>
      </c>
      <c r="M14" s="89" t="s">
        <v>162</v>
      </c>
      <c r="N14" s="63" t="s">
        <v>161</v>
      </c>
      <c r="O14" s="85"/>
      <c r="P14" s="63">
        <v>0</v>
      </c>
      <c r="Q14" s="63">
        <v>14</v>
      </c>
      <c r="R14" s="63">
        <v>12.7</v>
      </c>
      <c r="S14" s="63">
        <v>6.9</v>
      </c>
      <c r="T14" s="63">
        <v>17</v>
      </c>
      <c r="U14" s="63">
        <v>12.9</v>
      </c>
      <c r="V14" s="63">
        <v>5.3</v>
      </c>
      <c r="W14" s="64"/>
      <c r="X14" s="64"/>
      <c r="Y14" s="86"/>
      <c r="Z14" s="86"/>
      <c r="AA14" s="86"/>
      <c r="AB14" s="86"/>
    </row>
    <row r="15" spans="1:29" ht="94.5">
      <c r="A15" s="80">
        <v>4702</v>
      </c>
      <c r="B15" s="87" t="str">
        <f>VLOOKUP(A15,'1_문헌특성'!A:AH,2,0)</f>
        <v>Field-Fote (2011)</v>
      </c>
      <c r="C15" s="68" t="str">
        <f>VLOOKUP(A15,'1_문헌특성'!A:AH,3,0)</f>
        <v>RCT</v>
      </c>
      <c r="D15" s="69" t="str">
        <f>VLOOKUP(A15, '1_문헌특성'!A:AH, 8, 0)</f>
        <v>불완전 척수손상</v>
      </c>
      <c r="E15" s="68" t="str">
        <f>VLOOKUP(A15, '1_문헌특성'!A:AH, 9, 0)</f>
        <v>만성</v>
      </c>
      <c r="F15" s="72" t="str">
        <f>VLOOKUP(A15, '1_문헌특성'!A:AH, 23, 0)</f>
        <v>로봇을 이용한 체중지원 훈련(BWSLT on the treadmill with assistance of a locomotor robot)</v>
      </c>
      <c r="G15" s="72">
        <f>VLOOKUP(A15, '1_문헌특성'!A:AH, 24, 0)</f>
        <v>1</v>
      </c>
      <c r="H15" s="72">
        <f>VLOOKUP(A15, '1_문헌특성'!A:AH, 25, 0)</f>
        <v>1</v>
      </c>
      <c r="I15" s="72" t="str">
        <f>VLOOKUP(A15, '1_문헌특성'!A:AH, 26, 0)</f>
        <v>Lokomat</v>
      </c>
      <c r="J15" s="72" t="str">
        <f>VLOOKUP(A15, '1_문헌특성'!A:AH, 29, 0)</f>
        <v>체중지원 트레드밀프로그램(BWSLT on the treadmill with manual assistance for stepping (TM))</v>
      </c>
      <c r="K15" s="63"/>
      <c r="L15" s="63" t="s">
        <v>164</v>
      </c>
      <c r="M15" s="89" t="s">
        <v>163</v>
      </c>
      <c r="N15" s="63" t="s">
        <v>161</v>
      </c>
      <c r="O15" s="85"/>
      <c r="P15" s="63">
        <v>0</v>
      </c>
      <c r="Q15" s="63">
        <v>14</v>
      </c>
      <c r="R15" s="63">
        <v>12.9</v>
      </c>
      <c r="S15" s="63">
        <v>6.4</v>
      </c>
      <c r="T15" s="63">
        <v>17</v>
      </c>
      <c r="U15" s="63">
        <v>13.6</v>
      </c>
      <c r="V15" s="63">
        <v>6.4</v>
      </c>
      <c r="W15" s="86"/>
      <c r="X15" s="86"/>
      <c r="Y15" s="86"/>
      <c r="Z15" s="86"/>
      <c r="AA15" s="86"/>
      <c r="AB15" s="86"/>
    </row>
    <row r="16" spans="1:29" ht="94.5">
      <c r="A16" s="80">
        <v>4702</v>
      </c>
      <c r="B16" s="87" t="str">
        <f>VLOOKUP(A16,'1_문헌특성'!A:AH,2,0)</f>
        <v>Field-Fote (2011)</v>
      </c>
      <c r="C16" s="68" t="str">
        <f>VLOOKUP(A16,'1_문헌특성'!A:AH,3,0)</f>
        <v>RCT</v>
      </c>
      <c r="D16" s="69" t="str">
        <f>VLOOKUP(A16, '1_문헌특성'!A:AH, 8, 0)</f>
        <v>불완전 척수손상</v>
      </c>
      <c r="E16" s="68" t="str">
        <f>VLOOKUP(A16, '1_문헌특성'!A:AH, 9, 0)</f>
        <v>만성</v>
      </c>
      <c r="F16" s="72" t="str">
        <f>VLOOKUP(A16, '1_문헌특성'!A:AH, 23, 0)</f>
        <v>로봇을 이용한 체중지원 훈련(BWSLT on the treadmill with assistance of a locomotor robot)</v>
      </c>
      <c r="G16" s="72">
        <f>VLOOKUP(A16, '1_문헌특성'!A:AH, 24, 0)</f>
        <v>1</v>
      </c>
      <c r="H16" s="72">
        <f>VLOOKUP(A16, '1_문헌특성'!A:AH, 25, 0)</f>
        <v>1</v>
      </c>
      <c r="I16" s="72" t="str">
        <f>VLOOKUP(A16, '1_문헌특성'!A:AH, 26, 0)</f>
        <v>Lokomat</v>
      </c>
      <c r="J16" s="72" t="str">
        <f>VLOOKUP(A16, '1_문헌특성'!A:AH, 29, 0)</f>
        <v>체중지원 트레드밀프로그램(BWSLT on the treadmill with manual assistance for stepping (TM))</v>
      </c>
      <c r="K16" s="63"/>
      <c r="L16" s="63" t="s">
        <v>156</v>
      </c>
      <c r="M16" s="89" t="s">
        <v>511</v>
      </c>
      <c r="N16" s="63" t="s">
        <v>160</v>
      </c>
      <c r="O16" s="85"/>
      <c r="P16" s="63" t="s">
        <v>150</v>
      </c>
      <c r="Q16" s="63">
        <v>14</v>
      </c>
      <c r="R16" s="63">
        <v>0.18</v>
      </c>
      <c r="S16" s="63">
        <v>0.1</v>
      </c>
      <c r="T16" s="63">
        <v>17</v>
      </c>
      <c r="U16" s="63">
        <v>0.22</v>
      </c>
      <c r="V16" s="63">
        <v>0.17</v>
      </c>
      <c r="W16" s="87">
        <v>0.01</v>
      </c>
      <c r="X16" s="87">
        <v>0.05</v>
      </c>
      <c r="Y16" s="86">
        <v>0.04</v>
      </c>
      <c r="Z16" s="86">
        <v>7.0000000000000007E-2</v>
      </c>
      <c r="AA16" s="86"/>
      <c r="AB16" s="86"/>
    </row>
    <row r="17" spans="1:29" ht="94.5">
      <c r="A17" s="80">
        <v>4702</v>
      </c>
      <c r="B17" s="87" t="str">
        <f>VLOOKUP(A17,'1_문헌특성'!A:AH,2,0)</f>
        <v>Field-Fote (2011)</v>
      </c>
      <c r="C17" s="68" t="str">
        <f>VLOOKUP(A17,'1_문헌특성'!A:AH,3,0)</f>
        <v>RCT</v>
      </c>
      <c r="D17" s="69" t="str">
        <f>VLOOKUP(A17, '1_문헌특성'!A:AH, 8, 0)</f>
        <v>불완전 척수손상</v>
      </c>
      <c r="E17" s="68" t="str">
        <f>VLOOKUP(A17, '1_문헌특성'!A:AH, 9, 0)</f>
        <v>만성</v>
      </c>
      <c r="F17" s="72" t="str">
        <f>VLOOKUP(A17, '1_문헌특성'!A:AH, 23, 0)</f>
        <v>로봇을 이용한 체중지원 훈련(BWSLT on the treadmill with assistance of a locomotor robot)</v>
      </c>
      <c r="G17" s="72">
        <f>VLOOKUP(A17, '1_문헌특성'!A:AH, 24, 0)</f>
        <v>1</v>
      </c>
      <c r="H17" s="72">
        <f>VLOOKUP(A17, '1_문헌특성'!A:AH, 25, 0)</f>
        <v>1</v>
      </c>
      <c r="I17" s="72" t="str">
        <f>VLOOKUP(A17, '1_문헌특성'!A:AH, 26, 0)</f>
        <v>Lokomat</v>
      </c>
      <c r="J17" s="72" t="str">
        <f>VLOOKUP(A17, '1_문헌특성'!A:AH, 29, 0)</f>
        <v>체중지원 트레드밀프로그램(BWSLT on the treadmill with manual assistance for stepping (TM))</v>
      </c>
      <c r="K17" s="63"/>
      <c r="L17" s="63" t="s">
        <v>156</v>
      </c>
      <c r="M17" s="89" t="s">
        <v>512</v>
      </c>
      <c r="N17" s="63" t="s">
        <v>159</v>
      </c>
      <c r="O17" s="85"/>
      <c r="P17" s="63" t="s">
        <v>150</v>
      </c>
      <c r="Q17" s="63">
        <v>14</v>
      </c>
      <c r="R17" s="63">
        <v>17.899999999999999</v>
      </c>
      <c r="S17" s="63">
        <v>11.9</v>
      </c>
      <c r="T17" s="63">
        <v>17</v>
      </c>
      <c r="U17" s="63">
        <v>23</v>
      </c>
      <c r="V17" s="63">
        <v>21.1</v>
      </c>
      <c r="W17" s="64">
        <v>1.2</v>
      </c>
      <c r="X17" s="64">
        <v>5.0999999999999996</v>
      </c>
      <c r="Y17" s="86">
        <v>0.8</v>
      </c>
      <c r="Z17" s="86">
        <v>7.7</v>
      </c>
      <c r="AA17" s="86"/>
      <c r="AB17" s="86"/>
    </row>
    <row r="18" spans="1:29" ht="94.5">
      <c r="A18" s="80">
        <v>4702</v>
      </c>
      <c r="B18" s="87" t="str">
        <f>VLOOKUP(A18,'1_문헌특성'!A:AH,2,0)</f>
        <v>Field-Fote (2011)</v>
      </c>
      <c r="C18" s="68" t="str">
        <f>VLOOKUP(A18,'1_문헌특성'!A:AH,3,0)</f>
        <v>RCT</v>
      </c>
      <c r="D18" s="69" t="str">
        <f>VLOOKUP(A18, '1_문헌특성'!A:AH, 8, 0)</f>
        <v>불완전 척수손상</v>
      </c>
      <c r="E18" s="68" t="str">
        <f>VLOOKUP(A18, '1_문헌특성'!A:AH, 9, 0)</f>
        <v>만성</v>
      </c>
      <c r="F18" s="72" t="str">
        <f>VLOOKUP(A18, '1_문헌특성'!A:AH, 23, 0)</f>
        <v>로봇을 이용한 체중지원 훈련(BWSLT on the treadmill with assistance of a locomotor robot)</v>
      </c>
      <c r="G18" s="72">
        <f>VLOOKUP(A18, '1_문헌특성'!A:AH, 24, 0)</f>
        <v>1</v>
      </c>
      <c r="H18" s="72">
        <f>VLOOKUP(A18, '1_문헌특성'!A:AH, 25, 0)</f>
        <v>1</v>
      </c>
      <c r="I18" s="72" t="str">
        <f>VLOOKUP(A18, '1_문헌특성'!A:AH, 26, 0)</f>
        <v>Lokomat</v>
      </c>
      <c r="J18" s="72" t="str">
        <f>VLOOKUP(A18, '1_문헌특성'!A:AH, 29, 0)</f>
        <v>체중지원 트레드밀프로그램(BWSLT on the treadmill with manual assistance for stepping (TM))</v>
      </c>
      <c r="K18" s="63"/>
      <c r="L18" s="63" t="s">
        <v>164</v>
      </c>
      <c r="M18" s="89" t="s">
        <v>162</v>
      </c>
      <c r="N18" s="63" t="s">
        <v>161</v>
      </c>
      <c r="O18" s="85"/>
      <c r="P18" s="63" t="s">
        <v>150</v>
      </c>
      <c r="Q18" s="63">
        <v>14</v>
      </c>
      <c r="R18" s="63">
        <v>13.9</v>
      </c>
      <c r="S18" s="63">
        <v>6.5</v>
      </c>
      <c r="T18" s="63">
        <v>17</v>
      </c>
      <c r="U18" s="63">
        <v>14.6</v>
      </c>
      <c r="V18" s="63">
        <v>5.7</v>
      </c>
      <c r="W18" s="64">
        <v>1.2</v>
      </c>
      <c r="X18" s="64">
        <v>3.2</v>
      </c>
      <c r="Y18" s="86">
        <v>1.7</v>
      </c>
      <c r="Z18" s="86">
        <v>1.8</v>
      </c>
      <c r="AA18" s="86"/>
      <c r="AB18" s="86"/>
    </row>
    <row r="19" spans="1:29" ht="94.5">
      <c r="A19" s="80">
        <v>4702</v>
      </c>
      <c r="B19" s="87" t="str">
        <f>VLOOKUP(A19,'1_문헌특성'!A:AH,2,0)</f>
        <v>Field-Fote (2011)</v>
      </c>
      <c r="C19" s="68" t="str">
        <f>VLOOKUP(A19,'1_문헌특성'!A:AH,3,0)</f>
        <v>RCT</v>
      </c>
      <c r="D19" s="69" t="str">
        <f>VLOOKUP(A19, '1_문헌특성'!A:AH, 8, 0)</f>
        <v>불완전 척수손상</v>
      </c>
      <c r="E19" s="68" t="str">
        <f>VLOOKUP(A19, '1_문헌특성'!A:AH, 9, 0)</f>
        <v>만성</v>
      </c>
      <c r="F19" s="72" t="str">
        <f>VLOOKUP(A19, '1_문헌특성'!A:AH, 23, 0)</f>
        <v>로봇을 이용한 체중지원 훈련(BWSLT on the treadmill with assistance of a locomotor robot)</v>
      </c>
      <c r="G19" s="72">
        <f>VLOOKUP(A19, '1_문헌특성'!A:AH, 24, 0)</f>
        <v>1</v>
      </c>
      <c r="H19" s="72">
        <f>VLOOKUP(A19, '1_문헌특성'!A:AH, 25, 0)</f>
        <v>1</v>
      </c>
      <c r="I19" s="72" t="str">
        <f>VLOOKUP(A19, '1_문헌특성'!A:AH, 26, 0)</f>
        <v>Lokomat</v>
      </c>
      <c r="J19" s="72" t="str">
        <f>VLOOKUP(A19, '1_문헌특성'!A:AH, 29, 0)</f>
        <v>체중지원 트레드밀프로그램(BWSLT on the treadmill with manual assistance for stepping (TM))</v>
      </c>
      <c r="K19" s="63"/>
      <c r="L19" s="63" t="s">
        <v>164</v>
      </c>
      <c r="M19" s="89" t="s">
        <v>163</v>
      </c>
      <c r="N19" s="63" t="s">
        <v>161</v>
      </c>
      <c r="O19" s="85"/>
      <c r="P19" s="63" t="s">
        <v>150</v>
      </c>
      <c r="Q19" s="63">
        <v>14</v>
      </c>
      <c r="R19" s="63">
        <v>14.1</v>
      </c>
      <c r="S19" s="63">
        <v>6.6</v>
      </c>
      <c r="T19" s="63">
        <v>17</v>
      </c>
      <c r="U19" s="63">
        <v>15.2</v>
      </c>
      <c r="V19" s="63">
        <v>6.3</v>
      </c>
      <c r="W19" s="64">
        <v>1.3</v>
      </c>
      <c r="X19" s="64">
        <v>1.5</v>
      </c>
      <c r="Y19" s="86">
        <v>1.5</v>
      </c>
      <c r="Z19" s="86">
        <v>2.1</v>
      </c>
      <c r="AA19" s="86"/>
      <c r="AB19" s="86"/>
    </row>
    <row r="20" spans="1:29" ht="66">
      <c r="A20" s="64" t="s">
        <v>182</v>
      </c>
      <c r="B20" s="88" t="str">
        <f>VLOOKUP(A20,'1_문헌특성'!A:AH,2,0)</f>
        <v>송명수 (2012)</v>
      </c>
      <c r="C20" s="68" t="str">
        <f>VLOOKUP(A20,'1_문헌특성'!A:AH,3,0)</f>
        <v>RCT</v>
      </c>
      <c r="D20" s="72" t="str">
        <f>VLOOKUP(A20, '1_문헌특성'!A:AH, 8, 0)</f>
        <v>불완전 척수손상</v>
      </c>
      <c r="E20" s="68" t="str">
        <f>VLOOKUP(A20, '1_문헌특성'!A:AH, 9, 0)</f>
        <v>급성</v>
      </c>
      <c r="F20" s="72" t="str">
        <f>VLOOKUP(A20, '1_문헌특성'!A:AH, 23, 0)</f>
        <v>일반적인 물리치료+로봇보행치료(with 가상현실프로그램)</v>
      </c>
      <c r="G20" s="72">
        <f>VLOOKUP(A20, '1_문헌특성'!A:AH, 24, 0)</f>
        <v>2</v>
      </c>
      <c r="H20" s="72">
        <f>VLOOKUP(A20, '1_문헌특성'!A:AH, 25, 0)</f>
        <v>1</v>
      </c>
      <c r="I20" s="72" t="str">
        <f>VLOOKUP(A20, '1_문헌특성'!A:AH, 26, 0)</f>
        <v>Lokomat</v>
      </c>
      <c r="J20" s="72" t="str">
        <f>VLOOKUP(A20, '1_문헌특성'!A:AH, 29, 0)</f>
        <v>일반적인 물리치료</v>
      </c>
      <c r="K20" s="63"/>
      <c r="L20" s="63" t="s">
        <v>174</v>
      </c>
      <c r="M20" s="89" t="s">
        <v>188</v>
      </c>
      <c r="N20" s="63" t="s">
        <v>189</v>
      </c>
      <c r="O20" s="85" t="s">
        <v>190</v>
      </c>
      <c r="P20" s="63">
        <v>0</v>
      </c>
      <c r="Q20" s="63">
        <v>11</v>
      </c>
      <c r="R20" s="63">
        <v>82.72</v>
      </c>
      <c r="S20" s="63">
        <v>15.52</v>
      </c>
      <c r="T20" s="63">
        <v>11</v>
      </c>
      <c r="U20" s="63">
        <v>83.18</v>
      </c>
      <c r="V20" s="63">
        <v>18.61</v>
      </c>
      <c r="W20" s="86"/>
      <c r="X20" s="86"/>
      <c r="Y20" s="86"/>
      <c r="Z20" s="86"/>
      <c r="AA20" s="86"/>
      <c r="AB20" s="86"/>
    </row>
    <row r="21" spans="1:29" ht="66">
      <c r="A21" s="64" t="s">
        <v>182</v>
      </c>
      <c r="B21" s="88" t="str">
        <f>VLOOKUP(A21,'1_문헌특성'!A:AH,2,0)</f>
        <v>송명수 (2012)</v>
      </c>
      <c r="C21" s="68" t="str">
        <f>VLOOKUP(A21,'1_문헌특성'!A:AH,3,0)</f>
        <v>RCT</v>
      </c>
      <c r="D21" s="72" t="str">
        <f>VLOOKUP(A21, '1_문헌특성'!A:AH, 8, 0)</f>
        <v>불완전 척수손상</v>
      </c>
      <c r="E21" s="68" t="str">
        <f>VLOOKUP(A21, '1_문헌특성'!A:AH, 9, 0)</f>
        <v>급성</v>
      </c>
      <c r="F21" s="72" t="str">
        <f>VLOOKUP(A21, '1_문헌특성'!A:AH, 23, 0)</f>
        <v>일반적인 물리치료+로봇보행치료(with 가상현실프로그램)</v>
      </c>
      <c r="G21" s="72">
        <f>VLOOKUP(A21, '1_문헌특성'!A:AH, 24, 0)</f>
        <v>2</v>
      </c>
      <c r="H21" s="72">
        <f>VLOOKUP(A21, '1_문헌특성'!A:AH, 25, 0)</f>
        <v>1</v>
      </c>
      <c r="I21" s="72" t="str">
        <f>VLOOKUP(A21, '1_문헌특성'!A:AH, 26, 0)</f>
        <v>Lokomat</v>
      </c>
      <c r="J21" s="72" t="str">
        <f>VLOOKUP(A21, '1_문헌특성'!A:AH, 29, 0)</f>
        <v>일반적인 물리치료</v>
      </c>
      <c r="K21" s="63"/>
      <c r="L21" s="63" t="s">
        <v>174</v>
      </c>
      <c r="M21" s="89" t="s">
        <v>188</v>
      </c>
      <c r="N21" s="63" t="s">
        <v>189</v>
      </c>
      <c r="O21" s="85" t="s">
        <v>190</v>
      </c>
      <c r="P21" s="63" t="s">
        <v>186</v>
      </c>
      <c r="Q21" s="63">
        <v>11</v>
      </c>
      <c r="R21" s="63">
        <v>45.9</v>
      </c>
      <c r="S21" s="63">
        <v>10.57</v>
      </c>
      <c r="T21" s="63">
        <v>11</v>
      </c>
      <c r="U21" s="63">
        <v>58.36</v>
      </c>
      <c r="V21" s="63">
        <v>10.88</v>
      </c>
      <c r="W21" s="86"/>
      <c r="X21" s="86"/>
      <c r="Y21" s="86"/>
      <c r="Z21" s="86"/>
      <c r="AA21" s="86"/>
      <c r="AB21" s="86"/>
    </row>
    <row r="22" spans="1:29" ht="54">
      <c r="A22" s="64" t="s">
        <v>182</v>
      </c>
      <c r="B22" s="88" t="str">
        <f>VLOOKUP(A22,'1_문헌특성'!A:AH,2,0)</f>
        <v>송명수 (2012)</v>
      </c>
      <c r="C22" s="68" t="str">
        <f>VLOOKUP(A22,'1_문헌특성'!A:AH,3,0)</f>
        <v>RCT</v>
      </c>
      <c r="D22" s="72" t="str">
        <f>VLOOKUP(A22, '1_문헌특성'!A:AH, 8, 0)</f>
        <v>불완전 척수손상</v>
      </c>
      <c r="E22" s="68" t="str">
        <f>VLOOKUP(A22, '1_문헌특성'!A:AH, 9, 0)</f>
        <v>급성</v>
      </c>
      <c r="F22" s="72" t="str">
        <f>VLOOKUP(A22, '1_문헌특성'!A:AH, 23, 0)</f>
        <v>일반적인 물리치료+로봇보행치료(with 가상현실프로그램)</v>
      </c>
      <c r="G22" s="72">
        <f>VLOOKUP(A22, '1_문헌특성'!A:AH, 24, 0)</f>
        <v>2</v>
      </c>
      <c r="H22" s="72">
        <f>VLOOKUP(A22, '1_문헌특성'!A:AH, 25, 0)</f>
        <v>1</v>
      </c>
      <c r="I22" s="72" t="str">
        <f>VLOOKUP(A22, '1_문헌특성'!A:AH, 26, 0)</f>
        <v>Lokomat</v>
      </c>
      <c r="J22" s="72" t="str">
        <f>VLOOKUP(A22, '1_문헌특성'!A:AH, 29, 0)</f>
        <v>일반적인 물리치료</v>
      </c>
      <c r="K22" s="63"/>
      <c r="L22" s="63" t="s">
        <v>156</v>
      </c>
      <c r="M22" s="63" t="s">
        <v>513</v>
      </c>
      <c r="N22" s="63" t="s">
        <v>175</v>
      </c>
      <c r="O22" s="85"/>
      <c r="P22" s="63">
        <v>0</v>
      </c>
      <c r="Q22" s="63">
        <v>11</v>
      </c>
      <c r="R22" s="63">
        <v>59.06</v>
      </c>
      <c r="S22" s="63">
        <v>7.81</v>
      </c>
      <c r="T22" s="63">
        <v>11</v>
      </c>
      <c r="U22" s="63">
        <v>60.76</v>
      </c>
      <c r="V22" s="63">
        <v>7.31</v>
      </c>
      <c r="W22" s="86"/>
      <c r="X22" s="86"/>
      <c r="Y22" s="86"/>
      <c r="Z22" s="86"/>
      <c r="AA22" s="86"/>
      <c r="AB22" s="86"/>
    </row>
    <row r="23" spans="1:29" ht="54">
      <c r="A23" s="64" t="s">
        <v>182</v>
      </c>
      <c r="B23" s="88" t="str">
        <f>VLOOKUP(A23,'1_문헌특성'!A:AH,2,0)</f>
        <v>송명수 (2012)</v>
      </c>
      <c r="C23" s="68" t="str">
        <f>VLOOKUP(A23,'1_문헌특성'!A:AH,3,0)</f>
        <v>RCT</v>
      </c>
      <c r="D23" s="72" t="str">
        <f>VLOOKUP(A23, '1_문헌특성'!A:AH, 8, 0)</f>
        <v>불완전 척수손상</v>
      </c>
      <c r="E23" s="68" t="str">
        <f>VLOOKUP(A23, '1_문헌특성'!A:AH, 9, 0)</f>
        <v>급성</v>
      </c>
      <c r="F23" s="72" t="str">
        <f>VLOOKUP(A23, '1_문헌특성'!A:AH, 23, 0)</f>
        <v>일반적인 물리치료+로봇보행치료(with 가상현실프로그램)</v>
      </c>
      <c r="G23" s="72">
        <f>VLOOKUP(A23, '1_문헌특성'!A:AH, 24, 0)</f>
        <v>2</v>
      </c>
      <c r="H23" s="72">
        <f>VLOOKUP(A23, '1_문헌특성'!A:AH, 25, 0)</f>
        <v>1</v>
      </c>
      <c r="I23" s="72" t="str">
        <f>VLOOKUP(A23, '1_문헌특성'!A:AH, 26, 0)</f>
        <v>Lokomat</v>
      </c>
      <c r="J23" s="72" t="str">
        <f>VLOOKUP(A23, '1_문헌특성'!A:AH, 29, 0)</f>
        <v>일반적인 물리치료</v>
      </c>
      <c r="K23" s="63"/>
      <c r="L23" s="63" t="s">
        <v>156</v>
      </c>
      <c r="M23" s="63" t="s">
        <v>513</v>
      </c>
      <c r="N23" s="63" t="s">
        <v>175</v>
      </c>
      <c r="O23" s="85"/>
      <c r="P23" s="63" t="s">
        <v>186</v>
      </c>
      <c r="Q23" s="63">
        <v>11</v>
      </c>
      <c r="R23" s="63">
        <v>15.58</v>
      </c>
      <c r="S23" s="63">
        <v>1.88</v>
      </c>
      <c r="T23" s="63">
        <v>11</v>
      </c>
      <c r="U23" s="63">
        <v>21.23</v>
      </c>
      <c r="V23" s="63">
        <v>5.53</v>
      </c>
      <c r="W23" s="86"/>
      <c r="X23" s="86"/>
      <c r="Y23" s="86"/>
      <c r="Z23" s="86"/>
      <c r="AA23" s="86"/>
      <c r="AB23" s="86"/>
    </row>
    <row r="24" spans="1:29" ht="54">
      <c r="A24" s="64" t="s">
        <v>182</v>
      </c>
      <c r="B24" s="88" t="str">
        <f>VLOOKUP(A24,'1_문헌특성'!A:AH,2,0)</f>
        <v>송명수 (2012)</v>
      </c>
      <c r="C24" s="68" t="str">
        <f>VLOOKUP(A24,'1_문헌특성'!A:AH,3,0)</f>
        <v>RCT</v>
      </c>
      <c r="D24" s="72" t="str">
        <f>VLOOKUP(A24, '1_문헌특성'!A:AH, 8, 0)</f>
        <v>불완전 척수손상</v>
      </c>
      <c r="E24" s="68" t="str">
        <f>VLOOKUP(A24, '1_문헌특성'!A:AH, 9, 0)</f>
        <v>급성</v>
      </c>
      <c r="F24" s="72" t="str">
        <f>VLOOKUP(A24, '1_문헌특성'!A:AH, 23, 0)</f>
        <v>일반적인 물리치료+로봇보행치료(with 가상현실프로그램)</v>
      </c>
      <c r="G24" s="72">
        <f>VLOOKUP(A24, '1_문헌특성'!A:AH, 24, 0)</f>
        <v>2</v>
      </c>
      <c r="H24" s="72">
        <f>VLOOKUP(A24, '1_문헌특성'!A:AH, 25, 0)</f>
        <v>1</v>
      </c>
      <c r="I24" s="72" t="str">
        <f>VLOOKUP(A24, '1_문헌특성'!A:AH, 26, 0)</f>
        <v>Lokomat</v>
      </c>
      <c r="J24" s="72" t="str">
        <f>VLOOKUP(A24, '1_문헌특성'!A:AH, 29, 0)</f>
        <v>일반적인 물리치료</v>
      </c>
      <c r="K24" s="63"/>
      <c r="L24" s="63" t="s">
        <v>156</v>
      </c>
      <c r="M24" s="63" t="s">
        <v>280</v>
      </c>
      <c r="N24" s="63" t="s">
        <v>191</v>
      </c>
      <c r="O24" s="85"/>
      <c r="P24" s="63">
        <v>0</v>
      </c>
      <c r="Q24" s="63">
        <v>11</v>
      </c>
      <c r="R24" s="63">
        <v>219.09</v>
      </c>
      <c r="S24" s="63">
        <v>12.67</v>
      </c>
      <c r="T24" s="63">
        <v>11</v>
      </c>
      <c r="U24" s="63">
        <v>220.09</v>
      </c>
      <c r="V24" s="63">
        <v>14.07</v>
      </c>
      <c r="W24" s="86"/>
      <c r="X24" s="86"/>
      <c r="Y24" s="86"/>
      <c r="Z24" s="86"/>
      <c r="AA24" s="86"/>
      <c r="AB24" s="86"/>
    </row>
    <row r="25" spans="1:29" ht="54">
      <c r="A25" s="64" t="s">
        <v>182</v>
      </c>
      <c r="B25" s="88" t="str">
        <f>VLOOKUP(A25,'1_문헌특성'!A:AH,2,0)</f>
        <v>송명수 (2012)</v>
      </c>
      <c r="C25" s="68" t="str">
        <f>VLOOKUP(A25,'1_문헌특성'!A:AH,3,0)</f>
        <v>RCT</v>
      </c>
      <c r="D25" s="72" t="str">
        <f>VLOOKUP(A25, '1_문헌특성'!A:AH, 8, 0)</f>
        <v>불완전 척수손상</v>
      </c>
      <c r="E25" s="68" t="str">
        <f>VLOOKUP(A25, '1_문헌특성'!A:AH, 9, 0)</f>
        <v>급성</v>
      </c>
      <c r="F25" s="72" t="str">
        <f>VLOOKUP(A25, '1_문헌특성'!A:AH, 23, 0)</f>
        <v>일반적인 물리치료+로봇보행치료(with 가상현실프로그램)</v>
      </c>
      <c r="G25" s="72">
        <f>VLOOKUP(A25, '1_문헌특성'!A:AH, 24, 0)</f>
        <v>2</v>
      </c>
      <c r="H25" s="72">
        <f>VLOOKUP(A25, '1_문헌특성'!A:AH, 25, 0)</f>
        <v>1</v>
      </c>
      <c r="I25" s="72" t="str">
        <f>VLOOKUP(A25, '1_문헌특성'!A:AH, 26, 0)</f>
        <v>Lokomat</v>
      </c>
      <c r="J25" s="72" t="str">
        <f>VLOOKUP(A25, '1_문헌특성'!A:AH, 29, 0)</f>
        <v>일반적인 물리치료</v>
      </c>
      <c r="K25" s="63"/>
      <c r="L25" s="63" t="s">
        <v>156</v>
      </c>
      <c r="M25" s="63" t="s">
        <v>280</v>
      </c>
      <c r="N25" s="63" t="s">
        <v>191</v>
      </c>
      <c r="O25" s="85"/>
      <c r="P25" s="63" t="s">
        <v>186</v>
      </c>
      <c r="Q25" s="63">
        <v>11</v>
      </c>
      <c r="R25" s="63">
        <v>264.81</v>
      </c>
      <c r="S25" s="63">
        <v>15.91</v>
      </c>
      <c r="T25" s="63">
        <v>11</v>
      </c>
      <c r="U25" s="63">
        <v>244.72</v>
      </c>
      <c r="V25" s="63">
        <v>23.13</v>
      </c>
      <c r="W25" s="86"/>
      <c r="X25" s="86"/>
      <c r="Y25" s="86"/>
      <c r="Z25" s="86"/>
      <c r="AA25" s="86"/>
      <c r="AB25" s="86"/>
    </row>
    <row r="26" spans="1:29" ht="54">
      <c r="A26" s="64" t="s">
        <v>182</v>
      </c>
      <c r="B26" s="88" t="str">
        <f>VLOOKUP(A26,'1_문헌특성'!A:AH,2,0)</f>
        <v>송명수 (2012)</v>
      </c>
      <c r="C26" s="68" t="str">
        <f>VLOOKUP(A26,'1_문헌특성'!A:AH,3,0)</f>
        <v>RCT</v>
      </c>
      <c r="D26" s="72" t="str">
        <f>VLOOKUP(A26, '1_문헌특성'!A:AH, 8, 0)</f>
        <v>불완전 척수손상</v>
      </c>
      <c r="E26" s="68" t="str">
        <f>VLOOKUP(A26, '1_문헌특성'!A:AH, 9, 0)</f>
        <v>급성</v>
      </c>
      <c r="F26" s="72" t="str">
        <f>VLOOKUP(A26, '1_문헌특성'!A:AH, 23, 0)</f>
        <v>일반적인 물리치료+로봇보행치료(with 가상현실프로그램)</v>
      </c>
      <c r="G26" s="72">
        <f>VLOOKUP(A26, '1_문헌특성'!A:AH, 24, 0)</f>
        <v>2</v>
      </c>
      <c r="H26" s="72">
        <f>VLOOKUP(A26, '1_문헌특성'!A:AH, 25, 0)</f>
        <v>1</v>
      </c>
      <c r="I26" s="72" t="str">
        <f>VLOOKUP(A26, '1_문헌특성'!A:AH, 26, 0)</f>
        <v>Lokomat</v>
      </c>
      <c r="J26" s="72" t="str">
        <f>VLOOKUP(A26, '1_문헌특성'!A:AH, 29, 0)</f>
        <v>일반적인 물리치료</v>
      </c>
      <c r="K26" s="63"/>
      <c r="L26" s="63" t="s">
        <v>193</v>
      </c>
      <c r="M26" s="63" t="s">
        <v>192</v>
      </c>
      <c r="N26" s="63" t="s">
        <v>189</v>
      </c>
      <c r="O26" s="85"/>
      <c r="P26" s="63">
        <v>0</v>
      </c>
      <c r="Q26" s="63">
        <v>11</v>
      </c>
      <c r="R26" s="63">
        <v>49.09</v>
      </c>
      <c r="S26" s="63">
        <v>13.93</v>
      </c>
      <c r="T26" s="63">
        <v>11</v>
      </c>
      <c r="U26" s="63">
        <v>50.45</v>
      </c>
      <c r="V26" s="63">
        <v>13.61</v>
      </c>
      <c r="W26" s="86"/>
      <c r="X26" s="86"/>
      <c r="Y26" s="86"/>
      <c r="Z26" s="86"/>
      <c r="AA26" s="86"/>
      <c r="AB26" s="86"/>
    </row>
    <row r="27" spans="1:29" ht="54">
      <c r="A27" s="64" t="s">
        <v>182</v>
      </c>
      <c r="B27" s="88" t="str">
        <f>VLOOKUP(A27,'1_문헌특성'!A:AH,2,0)</f>
        <v>송명수 (2012)</v>
      </c>
      <c r="C27" s="68" t="str">
        <f>VLOOKUP(A27,'1_문헌특성'!A:AH,3,0)</f>
        <v>RCT</v>
      </c>
      <c r="D27" s="72" t="str">
        <f>VLOOKUP(A27, '1_문헌특성'!A:AH, 8, 0)</f>
        <v>불완전 척수손상</v>
      </c>
      <c r="E27" s="68" t="str">
        <f>VLOOKUP(A27, '1_문헌특성'!A:AH, 9, 0)</f>
        <v>급성</v>
      </c>
      <c r="F27" s="72" t="str">
        <f>VLOOKUP(A27, '1_문헌특성'!A:AH, 23, 0)</f>
        <v>일반적인 물리치료+로봇보행치료(with 가상현실프로그램)</v>
      </c>
      <c r="G27" s="72">
        <f>VLOOKUP(A27, '1_문헌특성'!A:AH, 24, 0)</f>
        <v>2</v>
      </c>
      <c r="H27" s="72">
        <f>VLOOKUP(A27, '1_문헌특성'!A:AH, 25, 0)</f>
        <v>1</v>
      </c>
      <c r="I27" s="72" t="str">
        <f>VLOOKUP(A27, '1_문헌특성'!A:AH, 26, 0)</f>
        <v>Lokomat</v>
      </c>
      <c r="J27" s="72" t="str">
        <f>VLOOKUP(A27, '1_문헌특성'!A:AH, 29, 0)</f>
        <v>일반적인 물리치료</v>
      </c>
      <c r="K27" s="63"/>
      <c r="L27" s="63" t="s">
        <v>193</v>
      </c>
      <c r="M27" s="63" t="s">
        <v>192</v>
      </c>
      <c r="N27" s="63" t="s">
        <v>189</v>
      </c>
      <c r="O27" s="85"/>
      <c r="P27" s="63" t="s">
        <v>186</v>
      </c>
      <c r="Q27" s="63">
        <v>11</v>
      </c>
      <c r="R27" s="63">
        <v>81.63</v>
      </c>
      <c r="S27" s="63">
        <v>10.11</v>
      </c>
      <c r="T27" s="63">
        <v>11</v>
      </c>
      <c r="U27" s="63">
        <v>69.72</v>
      </c>
      <c r="V27" s="63">
        <v>15.57</v>
      </c>
      <c r="W27" s="86"/>
      <c r="X27" s="86"/>
      <c r="Y27" s="86"/>
      <c r="Z27" s="86"/>
      <c r="AA27" s="86"/>
      <c r="AB27" s="86"/>
    </row>
    <row r="28" spans="1:29" ht="54">
      <c r="A28" s="64">
        <v>148</v>
      </c>
      <c r="B28" s="88" t="str">
        <f>VLOOKUP(A28,'1_문헌특성'!A:AH,2,0)</f>
        <v>Yildirim (2019)</v>
      </c>
      <c r="C28" s="68" t="str">
        <f>VLOOKUP(A28,'1_문헌특성'!A:AH,3,0)</f>
        <v>RCT</v>
      </c>
      <c r="D28" s="72" t="str">
        <f>VLOOKUP(A28, '1_문헌특성'!A:AH, 8, 0)</f>
        <v>완전/불완전 척수손상</v>
      </c>
      <c r="E28" s="68" t="str">
        <f>VLOOKUP(A28, '1_문헌특성'!A:AH, 9, 0)</f>
        <v>아급성</v>
      </c>
      <c r="F28" s="72" t="str">
        <f>VLOOKUP(A28, '1_문헌특성'!A:AH, 23, 0)</f>
        <v>robotic assisted gait training+ conventional therapy</v>
      </c>
      <c r="G28" s="72">
        <f>VLOOKUP(A28, '1_문헌특성'!A:AH, 24, 0)</f>
        <v>2</v>
      </c>
      <c r="H28" s="72">
        <f>VLOOKUP(A28, '1_문헌특성'!A:AH, 25, 0)</f>
        <v>1</v>
      </c>
      <c r="I28" s="72" t="str">
        <f>VLOOKUP(A28, '1_문헌특성'!A:AH, 26, 0)</f>
        <v>Lokomat</v>
      </c>
      <c r="J28" s="72" t="str">
        <f>VLOOKUP(A28, '1_문헌특성'!A:AH, 29, 0)</f>
        <v>conventional treatment</v>
      </c>
      <c r="K28" s="63"/>
      <c r="L28" s="63" t="s">
        <v>156</v>
      </c>
      <c r="M28" s="89" t="s">
        <v>231</v>
      </c>
      <c r="N28" s="63" t="s">
        <v>232</v>
      </c>
      <c r="O28" s="63" t="s">
        <v>233</v>
      </c>
      <c r="P28" s="63" t="s">
        <v>234</v>
      </c>
      <c r="Q28" s="63">
        <v>44</v>
      </c>
      <c r="R28" s="63">
        <v>69</v>
      </c>
      <c r="S28" s="63">
        <v>31</v>
      </c>
      <c r="T28" s="63">
        <v>44</v>
      </c>
      <c r="U28" s="63">
        <v>67</v>
      </c>
      <c r="V28" s="63">
        <v>36</v>
      </c>
      <c r="W28" s="86"/>
      <c r="X28" s="86"/>
      <c r="Y28" s="86"/>
      <c r="Z28" s="86"/>
      <c r="AA28" s="86">
        <v>0.57599999999999996</v>
      </c>
      <c r="AB28" s="136" t="s">
        <v>236</v>
      </c>
    </row>
    <row r="29" spans="1:29" ht="66">
      <c r="A29" s="64">
        <v>148</v>
      </c>
      <c r="B29" s="88" t="str">
        <f>VLOOKUP(A29,'1_문헌특성'!A:AH,2,0)</f>
        <v>Yildirim (2019)</v>
      </c>
      <c r="C29" s="68" t="str">
        <f>VLOOKUP(A29,'1_문헌특성'!A:AH,3,0)</f>
        <v>RCT</v>
      </c>
      <c r="D29" s="72" t="str">
        <f>VLOOKUP(A29, '1_문헌특성'!A:AH, 8, 0)</f>
        <v>완전/불완전 척수손상</v>
      </c>
      <c r="E29" s="68" t="str">
        <f>VLOOKUP(A29, '1_문헌특성'!A:AH, 9, 0)</f>
        <v>아급성</v>
      </c>
      <c r="F29" s="72" t="str">
        <f>VLOOKUP(A29, '1_문헌특성'!A:AH, 23, 0)</f>
        <v>robotic assisted gait training+ conventional therapy</v>
      </c>
      <c r="G29" s="72">
        <f>VLOOKUP(A29, '1_문헌특성'!A:AH, 24, 0)</f>
        <v>2</v>
      </c>
      <c r="H29" s="72">
        <f>VLOOKUP(A29, '1_문헌특성'!A:AH, 25, 0)</f>
        <v>1</v>
      </c>
      <c r="I29" s="72" t="str">
        <f>VLOOKUP(A29, '1_문헌특성'!A:AH, 26, 0)</f>
        <v>Lokomat</v>
      </c>
      <c r="J29" s="72" t="str">
        <f>VLOOKUP(A29, '1_문헌특성'!A:AH, 29, 0)</f>
        <v>conventional treatment</v>
      </c>
      <c r="K29" s="63"/>
      <c r="L29" s="63"/>
      <c r="M29" s="89" t="s">
        <v>231</v>
      </c>
      <c r="N29" s="63" t="s">
        <v>232</v>
      </c>
      <c r="O29" s="63" t="s">
        <v>233</v>
      </c>
      <c r="P29" s="63" t="s">
        <v>235</v>
      </c>
      <c r="Q29" s="63">
        <v>44</v>
      </c>
      <c r="R29" s="63">
        <v>85</v>
      </c>
      <c r="S29" s="63">
        <v>35</v>
      </c>
      <c r="T29" s="63">
        <v>44</v>
      </c>
      <c r="U29" s="63">
        <v>77</v>
      </c>
      <c r="V29" s="63">
        <v>24</v>
      </c>
      <c r="W29" s="86"/>
      <c r="X29" s="86"/>
      <c r="Y29" s="86"/>
      <c r="Z29" s="86"/>
      <c r="AA29" s="86">
        <v>0.11799999999999999</v>
      </c>
      <c r="AB29" s="136" t="s">
        <v>236</v>
      </c>
      <c r="AC29" s="101" t="s">
        <v>242</v>
      </c>
    </row>
    <row r="30" spans="1:29" ht="54">
      <c r="A30" s="64">
        <v>148</v>
      </c>
      <c r="B30" s="88" t="str">
        <f>VLOOKUP(A30,'1_문헌특성'!A:AH,2,0)</f>
        <v>Yildirim (2019)</v>
      </c>
      <c r="C30" s="68" t="str">
        <f>VLOOKUP(A30,'1_문헌특성'!A:AH,3,0)</f>
        <v>RCT</v>
      </c>
      <c r="D30" s="72" t="str">
        <f>VLOOKUP(A30, '1_문헌특성'!A:AH, 8, 0)</f>
        <v>완전/불완전 척수손상</v>
      </c>
      <c r="E30" s="68" t="str">
        <f>VLOOKUP(A30, '1_문헌특성'!A:AH, 9, 0)</f>
        <v>아급성</v>
      </c>
      <c r="F30" s="72" t="str">
        <f>VLOOKUP(A30, '1_문헌특성'!A:AH, 23, 0)</f>
        <v>robotic assisted gait training+ conventional therapy</v>
      </c>
      <c r="G30" s="72">
        <f>VLOOKUP(A30, '1_문헌특성'!A:AH, 24, 0)</f>
        <v>2</v>
      </c>
      <c r="H30" s="72">
        <f>VLOOKUP(A30, '1_문헌특성'!A:AH, 25, 0)</f>
        <v>1</v>
      </c>
      <c r="I30" s="72" t="str">
        <f>VLOOKUP(A30, '1_문헌특성'!A:AH, 26, 0)</f>
        <v>Lokomat</v>
      </c>
      <c r="J30" s="72" t="str">
        <f>VLOOKUP(A30, '1_문헌특성'!A:AH, 29, 0)</f>
        <v>conventional treatment</v>
      </c>
      <c r="K30" s="63"/>
      <c r="L30" s="63"/>
      <c r="M30" s="89" t="s">
        <v>231</v>
      </c>
      <c r="N30" s="63" t="s">
        <v>232</v>
      </c>
      <c r="O30" s="63" t="s">
        <v>233</v>
      </c>
      <c r="P30" s="63" t="s">
        <v>237</v>
      </c>
      <c r="Q30" s="63">
        <v>44</v>
      </c>
      <c r="R30" s="63">
        <v>4</v>
      </c>
      <c r="S30" s="63">
        <v>11.1</v>
      </c>
      <c r="T30" s="63">
        <v>44</v>
      </c>
      <c r="U30" s="63">
        <v>2</v>
      </c>
      <c r="V30" s="63">
        <v>7.5</v>
      </c>
      <c r="W30" s="86"/>
      <c r="X30" s="86"/>
      <c r="Y30" s="86"/>
      <c r="Z30" s="86"/>
      <c r="AA30" s="86">
        <v>2.1999999999999999E-2</v>
      </c>
      <c r="AB30" s="136" t="s">
        <v>236</v>
      </c>
    </row>
    <row r="31" spans="1:29" ht="54">
      <c r="A31" s="64">
        <v>148</v>
      </c>
      <c r="B31" s="88" t="str">
        <f>VLOOKUP(A31,'1_문헌특성'!A:AH,2,0)</f>
        <v>Yildirim (2019)</v>
      </c>
      <c r="C31" s="68" t="str">
        <f>VLOOKUP(A31,'1_문헌특성'!A:AH,3,0)</f>
        <v>RCT</v>
      </c>
      <c r="D31" s="72" t="str">
        <f>VLOOKUP(A31, '1_문헌특성'!A:AH, 8, 0)</f>
        <v>완전/불완전 척수손상</v>
      </c>
      <c r="E31" s="68" t="str">
        <f>VLOOKUP(A31, '1_문헌특성'!A:AH, 9, 0)</f>
        <v>아급성</v>
      </c>
      <c r="F31" s="72" t="str">
        <f>VLOOKUP(A31, '1_문헌특성'!A:AH, 23, 0)</f>
        <v>robotic assisted gait training+ conventional therapy</v>
      </c>
      <c r="G31" s="72">
        <f>VLOOKUP(A31, '1_문헌특성'!A:AH, 24, 0)</f>
        <v>2</v>
      </c>
      <c r="H31" s="72">
        <f>VLOOKUP(A31, '1_문헌특성'!A:AH, 25, 0)</f>
        <v>1</v>
      </c>
      <c r="I31" s="72" t="str">
        <f>VLOOKUP(A31, '1_문헌특성'!A:AH, 26, 0)</f>
        <v>Lokomat</v>
      </c>
      <c r="J31" s="72" t="str">
        <f>VLOOKUP(A31, '1_문헌특성'!A:AH, 29, 0)</f>
        <v>conventional treatment</v>
      </c>
      <c r="K31" s="63"/>
      <c r="L31" s="63"/>
      <c r="M31" s="63" t="s">
        <v>238</v>
      </c>
      <c r="N31" s="63" t="s">
        <v>232</v>
      </c>
      <c r="O31" s="99" t="s">
        <v>239</v>
      </c>
      <c r="P31" s="63" t="s">
        <v>234</v>
      </c>
      <c r="Q31" s="63">
        <v>44</v>
      </c>
      <c r="R31" s="63">
        <v>5</v>
      </c>
      <c r="S31" s="63">
        <v>9</v>
      </c>
      <c r="T31" s="63">
        <v>44</v>
      </c>
      <c r="U31" s="63">
        <v>5</v>
      </c>
      <c r="V31" s="63">
        <v>6.7</v>
      </c>
      <c r="W31" s="86"/>
      <c r="X31" s="86"/>
      <c r="Y31" s="86"/>
      <c r="Z31" s="86"/>
      <c r="AA31" s="86">
        <v>0.52100000000000002</v>
      </c>
      <c r="AB31" s="136" t="s">
        <v>236</v>
      </c>
    </row>
    <row r="32" spans="1:29" ht="54">
      <c r="A32" s="64">
        <v>148</v>
      </c>
      <c r="B32" s="88" t="str">
        <f>VLOOKUP(A32,'1_문헌특성'!A:AH,2,0)</f>
        <v>Yildirim (2019)</v>
      </c>
      <c r="C32" s="68" t="str">
        <f>VLOOKUP(A32,'1_문헌특성'!A:AH,3,0)</f>
        <v>RCT</v>
      </c>
      <c r="D32" s="72" t="str">
        <f>VLOOKUP(A32, '1_문헌특성'!A:AH, 8, 0)</f>
        <v>완전/불완전 척수손상</v>
      </c>
      <c r="E32" s="68" t="str">
        <f>VLOOKUP(A32, '1_문헌특성'!A:AH, 9, 0)</f>
        <v>아급성</v>
      </c>
      <c r="F32" s="72" t="str">
        <f>VLOOKUP(A32, '1_문헌특성'!A:AH, 23, 0)</f>
        <v>robotic assisted gait training+ conventional therapy</v>
      </c>
      <c r="G32" s="72">
        <f>VLOOKUP(A32, '1_문헌특성'!A:AH, 24, 0)</f>
        <v>2</v>
      </c>
      <c r="H32" s="72">
        <f>VLOOKUP(A32, '1_문헌특성'!A:AH, 25, 0)</f>
        <v>1</v>
      </c>
      <c r="I32" s="72" t="str">
        <f>VLOOKUP(A32, '1_문헌특성'!A:AH, 26, 0)</f>
        <v>Lokomat</v>
      </c>
      <c r="J32" s="72" t="str">
        <f>VLOOKUP(A32, '1_문헌특성'!A:AH, 29, 0)</f>
        <v>conventional treatment</v>
      </c>
      <c r="K32" s="63"/>
      <c r="L32" s="63"/>
      <c r="M32" s="63" t="s">
        <v>238</v>
      </c>
      <c r="N32" s="63" t="s">
        <v>232</v>
      </c>
      <c r="O32" s="99" t="s">
        <v>239</v>
      </c>
      <c r="P32" s="63" t="s">
        <v>235</v>
      </c>
      <c r="Q32" s="63">
        <v>44</v>
      </c>
      <c r="R32" s="63">
        <v>9</v>
      </c>
      <c r="S32" s="63">
        <v>7</v>
      </c>
      <c r="T32" s="63">
        <v>44</v>
      </c>
      <c r="U32" s="63">
        <v>6.5</v>
      </c>
      <c r="V32" s="63">
        <v>5</v>
      </c>
      <c r="W32" s="86"/>
      <c r="X32" s="86"/>
      <c r="Y32" s="86"/>
      <c r="Z32" s="86"/>
      <c r="AA32" s="86">
        <v>2.8000000000000001E-2</v>
      </c>
      <c r="AB32" s="136" t="s">
        <v>236</v>
      </c>
      <c r="AC32" s="101" t="s">
        <v>243</v>
      </c>
    </row>
    <row r="33" spans="1:28" ht="54">
      <c r="A33" s="64">
        <v>148</v>
      </c>
      <c r="B33" s="88" t="str">
        <f>VLOOKUP(A33,'1_문헌특성'!A:AH,2,0)</f>
        <v>Yildirim (2019)</v>
      </c>
      <c r="C33" s="68" t="str">
        <f>VLOOKUP(A33,'1_문헌특성'!A:AH,3,0)</f>
        <v>RCT</v>
      </c>
      <c r="D33" s="72" t="str">
        <f>VLOOKUP(A33, '1_문헌특성'!A:AH, 8, 0)</f>
        <v>완전/불완전 척수손상</v>
      </c>
      <c r="E33" s="68" t="str">
        <f>VLOOKUP(A33, '1_문헌특성'!A:AH, 9, 0)</f>
        <v>아급성</v>
      </c>
      <c r="F33" s="72" t="str">
        <f>VLOOKUP(A33, '1_문헌특성'!A:AH, 23, 0)</f>
        <v>robotic assisted gait training+ conventional therapy</v>
      </c>
      <c r="G33" s="72">
        <f>VLOOKUP(A33, '1_문헌특성'!A:AH, 24, 0)</f>
        <v>2</v>
      </c>
      <c r="H33" s="72">
        <f>VLOOKUP(A33, '1_문헌특성'!A:AH, 25, 0)</f>
        <v>1</v>
      </c>
      <c r="I33" s="72" t="str">
        <f>VLOOKUP(A33, '1_문헌특성'!A:AH, 26, 0)</f>
        <v>Lokomat</v>
      </c>
      <c r="J33" s="72" t="str">
        <f>VLOOKUP(A33, '1_문헌특성'!A:AH, 29, 0)</f>
        <v>conventional treatment</v>
      </c>
      <c r="K33" s="63"/>
      <c r="L33" s="63"/>
      <c r="M33" s="63" t="s">
        <v>238</v>
      </c>
      <c r="N33" s="63" t="s">
        <v>232</v>
      </c>
      <c r="O33" s="99" t="s">
        <v>239</v>
      </c>
      <c r="P33" s="63" t="s">
        <v>237</v>
      </c>
      <c r="Q33" s="63">
        <v>44</v>
      </c>
      <c r="R33" s="63">
        <v>5</v>
      </c>
      <c r="S33" s="63">
        <v>38.799999999999997</v>
      </c>
      <c r="T33" s="63">
        <v>44</v>
      </c>
      <c r="U33" s="63">
        <v>0</v>
      </c>
      <c r="V33" s="63">
        <v>10</v>
      </c>
      <c r="W33" s="86"/>
      <c r="X33" s="86"/>
      <c r="Y33" s="86"/>
      <c r="Z33" s="86"/>
      <c r="AA33" s="86">
        <v>1.0999999999999999E-2</v>
      </c>
      <c r="AB33" s="136" t="s">
        <v>236</v>
      </c>
    </row>
    <row r="34" spans="1:28" ht="54">
      <c r="A34" s="137">
        <v>148</v>
      </c>
      <c r="B34" s="88" t="str">
        <f>VLOOKUP(A34,'1_문헌특성'!A:AH,2,0)</f>
        <v>Yildirim (2019)</v>
      </c>
      <c r="C34" s="77" t="str">
        <f>VLOOKUP(A34,'1_문헌특성'!A:AH,3,0)</f>
        <v>RCT</v>
      </c>
      <c r="D34" s="72" t="str">
        <f>VLOOKUP(A34, '1_문헌특성'!A:AH, 8, 0)</f>
        <v>완전/불완전 척수손상</v>
      </c>
      <c r="E34" s="77" t="str">
        <f>VLOOKUP(A34, '1_문헌특성'!A:AH, 9, 0)</f>
        <v>아급성</v>
      </c>
      <c r="F34" s="72" t="str">
        <f>VLOOKUP(A34, '1_문헌특성'!A:AH, 23, 0)</f>
        <v>robotic assisted gait training+ conventional therapy</v>
      </c>
      <c r="G34" s="72">
        <f>VLOOKUP(A34, '1_문헌특성'!A:AH, 24, 0)</f>
        <v>2</v>
      </c>
      <c r="H34" s="72">
        <f>VLOOKUP(A34, '1_문헌특성'!A:AH, 25, 0)</f>
        <v>1</v>
      </c>
      <c r="I34" s="72" t="str">
        <f>VLOOKUP(A34, '1_문헌특성'!A:AH, 26, 0)</f>
        <v>Lokomat</v>
      </c>
      <c r="J34" s="72" t="str">
        <f>VLOOKUP(A34, '1_문헌특성'!A:AH, 29, 0)</f>
        <v>conventional treatment</v>
      </c>
      <c r="K34" s="93"/>
      <c r="L34" s="93"/>
      <c r="M34" s="138" t="s">
        <v>240</v>
      </c>
      <c r="N34" s="93"/>
      <c r="O34" s="93"/>
      <c r="P34" s="93"/>
      <c r="Q34" s="93">
        <v>44</v>
      </c>
      <c r="R34" s="93">
        <v>16.899999999999999</v>
      </c>
      <c r="S34" s="93">
        <v>20.5</v>
      </c>
      <c r="T34" s="93">
        <v>44</v>
      </c>
      <c r="U34" s="93">
        <v>5</v>
      </c>
      <c r="V34" s="93">
        <v>8.3000000000000007</v>
      </c>
      <c r="W34" s="136"/>
      <c r="X34" s="136"/>
      <c r="Y34" s="136"/>
      <c r="Z34" s="136"/>
      <c r="AA34" s="136"/>
      <c r="AB34" s="112" t="s">
        <v>241</v>
      </c>
    </row>
    <row r="35" spans="1:28" ht="40.5">
      <c r="A35" s="64">
        <v>212</v>
      </c>
      <c r="B35" s="88" t="str">
        <f>VLOOKUP(A35,'1_문헌특성'!A:AH,2,0)</f>
        <v>Chang (2018)</v>
      </c>
      <c r="C35" s="68" t="str">
        <f>VLOOKUP(A35,'1_문헌특성'!A:AH,3,0)</f>
        <v>RCT</v>
      </c>
      <c r="D35" s="72" t="str">
        <f>VLOOKUP(A35, '1_문헌특성'!A:AH, 8, 0)</f>
        <v>불완전 척수손상</v>
      </c>
      <c r="E35" s="68" t="str">
        <f>VLOOKUP(A35, '1_문헌특성'!A:AH, 9, 0)</f>
        <v>만성</v>
      </c>
      <c r="F35" s="72" t="str">
        <f>VLOOKUP(A35, '1_문헌특성'!A:AH, 23, 0)</f>
        <v>exoskeleton-assisted gait training(EGT)</v>
      </c>
      <c r="G35" s="72">
        <f>VLOOKUP(A35, '1_문헌특성'!A:AH, 24, 0)</f>
        <v>1</v>
      </c>
      <c r="H35" s="72">
        <f>VLOOKUP(A35, '1_문헌특성'!A:AH, 25, 0)</f>
        <v>3</v>
      </c>
      <c r="I35" s="72" t="str">
        <f>VLOOKUP(A35, '1_문헌특성'!A:AH, 26, 0)</f>
        <v>Ekso® (Ekso Bionics, Richmond, CA)</v>
      </c>
      <c r="J35" s="72" t="str">
        <f>VLOOKUP(A35, '1_문헌특성'!A:AH, 29, 0)</f>
        <v>physical therapy</v>
      </c>
      <c r="K35" s="63" t="s">
        <v>259</v>
      </c>
      <c r="L35" s="63"/>
      <c r="M35" s="63" t="s">
        <v>260</v>
      </c>
      <c r="N35" s="63"/>
      <c r="O35" s="85"/>
      <c r="P35" s="63" t="s">
        <v>261</v>
      </c>
      <c r="Q35" s="63">
        <v>4</v>
      </c>
      <c r="R35" s="63">
        <v>16.5</v>
      </c>
      <c r="S35" s="63">
        <v>7.6</v>
      </c>
      <c r="T35" s="63">
        <v>3</v>
      </c>
      <c r="U35" s="63">
        <v>24.5</v>
      </c>
      <c r="V35" s="63">
        <v>8.4</v>
      </c>
      <c r="W35" s="86"/>
      <c r="X35" s="86"/>
      <c r="Y35" s="86"/>
      <c r="Z35" s="86"/>
      <c r="AA35" s="86"/>
      <c r="AB35" s="86"/>
    </row>
    <row r="36" spans="1:28" ht="40.5">
      <c r="A36" s="64">
        <v>212</v>
      </c>
      <c r="B36" s="88" t="str">
        <f>VLOOKUP(A36,'1_문헌특성'!A:AH,2,0)</f>
        <v>Chang (2018)</v>
      </c>
      <c r="C36" s="68" t="str">
        <f>VLOOKUP(A36,'1_문헌특성'!A:AH,3,0)</f>
        <v>RCT</v>
      </c>
      <c r="D36" s="72" t="str">
        <f>VLOOKUP(A36, '1_문헌특성'!A:AH, 8, 0)</f>
        <v>불완전 척수손상</v>
      </c>
      <c r="E36" s="68" t="str">
        <f>VLOOKUP(A36, '1_문헌특성'!A:AH, 9, 0)</f>
        <v>만성</v>
      </c>
      <c r="F36" s="72" t="str">
        <f>VLOOKUP(A36, '1_문헌특성'!A:AH, 23, 0)</f>
        <v>exoskeleton-assisted gait training(EGT)</v>
      </c>
      <c r="G36" s="72">
        <f>VLOOKUP(A36, '1_문헌특성'!A:AH, 24, 0)</f>
        <v>1</v>
      </c>
      <c r="H36" s="72">
        <f>VLOOKUP(A36, '1_문헌특성'!A:AH, 25, 0)</f>
        <v>3</v>
      </c>
      <c r="I36" s="72" t="str">
        <f>VLOOKUP(A36, '1_문헌특성'!A:AH, 26, 0)</f>
        <v>Ekso® (Ekso Bionics, Richmond, CA)</v>
      </c>
      <c r="J36" s="72" t="str">
        <f>VLOOKUP(A36, '1_문헌특성'!A:AH, 29, 0)</f>
        <v>physical therapy</v>
      </c>
      <c r="K36" s="63" t="s">
        <v>259</v>
      </c>
      <c r="L36" s="63"/>
      <c r="M36" s="63" t="s">
        <v>260</v>
      </c>
      <c r="N36" s="63"/>
      <c r="O36" s="85"/>
      <c r="P36" s="63" t="s">
        <v>494</v>
      </c>
      <c r="Q36" s="63">
        <v>4</v>
      </c>
      <c r="R36" s="63">
        <v>18.3</v>
      </c>
      <c r="S36" s="63">
        <v>7.5</v>
      </c>
      <c r="T36" s="63">
        <v>3</v>
      </c>
      <c r="U36" s="63">
        <v>26</v>
      </c>
      <c r="V36" s="63">
        <v>9</v>
      </c>
      <c r="W36" s="86">
        <v>1.8</v>
      </c>
      <c r="X36" s="100" t="s">
        <v>262</v>
      </c>
      <c r="Y36" s="86">
        <v>2.4</v>
      </c>
      <c r="Z36" s="100" t="s">
        <v>265</v>
      </c>
      <c r="AA36" s="86" t="s">
        <v>263</v>
      </c>
      <c r="AB36" s="86"/>
    </row>
    <row r="37" spans="1:28" ht="40.5">
      <c r="A37" s="64">
        <v>212</v>
      </c>
      <c r="B37" s="88" t="str">
        <f>VLOOKUP(A37,'1_문헌특성'!A:AH,2,0)</f>
        <v>Chang (2018)</v>
      </c>
      <c r="C37" s="68" t="str">
        <f>VLOOKUP(A37,'1_문헌특성'!A:AH,3,0)</f>
        <v>RCT</v>
      </c>
      <c r="D37" s="72" t="str">
        <f>VLOOKUP(A37, '1_문헌특성'!A:AH, 8, 0)</f>
        <v>불완전 척수손상</v>
      </c>
      <c r="E37" s="68" t="str">
        <f>VLOOKUP(A37, '1_문헌특성'!A:AH, 9, 0)</f>
        <v>만성</v>
      </c>
      <c r="F37" s="72" t="str">
        <f>VLOOKUP(A37, '1_문헌특성'!A:AH, 23, 0)</f>
        <v>exoskeleton-assisted gait training(EGT)</v>
      </c>
      <c r="G37" s="72">
        <f>VLOOKUP(A37, '1_문헌특성'!A:AH, 24, 0)</f>
        <v>1</v>
      </c>
      <c r="H37" s="72">
        <f>VLOOKUP(A37, '1_문헌특성'!A:AH, 25, 0)</f>
        <v>3</v>
      </c>
      <c r="I37" s="72" t="str">
        <f>VLOOKUP(A37, '1_문헌특성'!A:AH, 26, 0)</f>
        <v>Ekso® (Ekso Bionics, Richmond, CA)</v>
      </c>
      <c r="J37" s="72" t="str">
        <f>VLOOKUP(A37, '1_문헌특성'!A:AH, 29, 0)</f>
        <v>physical therapy</v>
      </c>
      <c r="K37" s="63" t="s">
        <v>259</v>
      </c>
      <c r="L37" s="63"/>
      <c r="M37" s="63" t="s">
        <v>264</v>
      </c>
      <c r="N37" s="63"/>
      <c r="O37" s="85"/>
      <c r="P37" s="63" t="s">
        <v>261</v>
      </c>
      <c r="Q37" s="63">
        <v>4</v>
      </c>
      <c r="R37" s="63">
        <v>83.5</v>
      </c>
      <c r="S37" s="63">
        <v>7.6</v>
      </c>
      <c r="T37" s="63">
        <v>3</v>
      </c>
      <c r="U37" s="63">
        <v>75.5</v>
      </c>
      <c r="V37" s="63">
        <v>8.4</v>
      </c>
      <c r="W37" s="45"/>
      <c r="X37" s="86"/>
      <c r="Y37" s="86"/>
      <c r="Z37" s="86"/>
      <c r="AA37" s="86"/>
      <c r="AB37" s="86"/>
    </row>
    <row r="38" spans="1:28" ht="40.5">
      <c r="A38" s="64">
        <v>212</v>
      </c>
      <c r="B38" s="88" t="str">
        <f>VLOOKUP(A38,'1_문헌특성'!A:AH,2,0)</f>
        <v>Chang (2018)</v>
      </c>
      <c r="C38" s="68" t="str">
        <f>VLOOKUP(A38,'1_문헌특성'!A:AH,3,0)</f>
        <v>RCT</v>
      </c>
      <c r="D38" s="72" t="str">
        <f>VLOOKUP(A38, '1_문헌특성'!A:AH, 8, 0)</f>
        <v>불완전 척수손상</v>
      </c>
      <c r="E38" s="68" t="str">
        <f>VLOOKUP(A38, '1_문헌특성'!A:AH, 9, 0)</f>
        <v>만성</v>
      </c>
      <c r="F38" s="72" t="str">
        <f>VLOOKUP(A38, '1_문헌특성'!A:AH, 23, 0)</f>
        <v>exoskeleton-assisted gait training(EGT)</v>
      </c>
      <c r="G38" s="72">
        <f>VLOOKUP(A38, '1_문헌특성'!A:AH, 24, 0)</f>
        <v>1</v>
      </c>
      <c r="H38" s="72">
        <f>VLOOKUP(A38, '1_문헌특성'!A:AH, 25, 0)</f>
        <v>3</v>
      </c>
      <c r="I38" s="72" t="str">
        <f>VLOOKUP(A38, '1_문헌특성'!A:AH, 26, 0)</f>
        <v>Ekso® (Ekso Bionics, Richmond, CA)</v>
      </c>
      <c r="J38" s="72" t="str">
        <f>VLOOKUP(A38, '1_문헌특성'!A:AH, 29, 0)</f>
        <v>physical therapy</v>
      </c>
      <c r="K38" s="63" t="s">
        <v>259</v>
      </c>
      <c r="L38" s="63"/>
      <c r="M38" s="63" t="s">
        <v>264</v>
      </c>
      <c r="N38" s="63"/>
      <c r="O38" s="85"/>
      <c r="P38" s="63" t="s">
        <v>494</v>
      </c>
      <c r="Q38" s="63">
        <v>4</v>
      </c>
      <c r="R38" s="63">
        <v>81.7</v>
      </c>
      <c r="S38" s="63">
        <v>7.5</v>
      </c>
      <c r="T38" s="63">
        <v>3</v>
      </c>
      <c r="U38" s="63">
        <v>74</v>
      </c>
      <c r="V38" s="63">
        <v>9</v>
      </c>
      <c r="W38" s="86">
        <v>-1.8</v>
      </c>
      <c r="X38" s="100" t="s">
        <v>266</v>
      </c>
      <c r="Y38" s="86">
        <v>-2.2999999999999998</v>
      </c>
      <c r="Z38" s="100" t="s">
        <v>267</v>
      </c>
      <c r="AA38" s="86" t="s">
        <v>263</v>
      </c>
      <c r="AB38" s="86"/>
    </row>
    <row r="39" spans="1:28" ht="40.5">
      <c r="A39" s="64">
        <v>212</v>
      </c>
      <c r="B39" s="88" t="str">
        <f>VLOOKUP(A39,'1_문헌특성'!A:AH,2,0)</f>
        <v>Chang (2018)</v>
      </c>
      <c r="C39" s="68" t="str">
        <f>VLOOKUP(A39,'1_문헌특성'!A:AH,3,0)</f>
        <v>RCT</v>
      </c>
      <c r="D39" s="72" t="str">
        <f>VLOOKUP(A39, '1_문헌특성'!A:AH, 8, 0)</f>
        <v>불완전 척수손상</v>
      </c>
      <c r="E39" s="68" t="str">
        <f>VLOOKUP(A39, '1_문헌특성'!A:AH, 9, 0)</f>
        <v>만성</v>
      </c>
      <c r="F39" s="72" t="str">
        <f>VLOOKUP(A39, '1_문헌특성'!A:AH, 23, 0)</f>
        <v>exoskeleton-assisted gait training(EGT)</v>
      </c>
      <c r="G39" s="72">
        <f>VLOOKUP(A39, '1_문헌특성'!A:AH, 24, 0)</f>
        <v>1</v>
      </c>
      <c r="H39" s="72">
        <f>VLOOKUP(A39, '1_문헌특성'!A:AH, 25, 0)</f>
        <v>3</v>
      </c>
      <c r="I39" s="72" t="str">
        <f>VLOOKUP(A39, '1_문헌특성'!A:AH, 26, 0)</f>
        <v>Ekso® (Ekso Bionics, Richmond, CA)</v>
      </c>
      <c r="J39" s="72" t="str">
        <f>VLOOKUP(A39, '1_문헌특성'!A:AH, 29, 0)</f>
        <v>physical therapy</v>
      </c>
      <c r="K39" s="63" t="s">
        <v>259</v>
      </c>
      <c r="L39" s="63"/>
      <c r="M39" s="63" t="s">
        <v>157</v>
      </c>
      <c r="N39" s="63" t="s">
        <v>268</v>
      </c>
      <c r="O39" s="85"/>
      <c r="P39" s="63" t="s">
        <v>261</v>
      </c>
      <c r="Q39" s="63">
        <v>4</v>
      </c>
      <c r="R39" s="63">
        <v>30</v>
      </c>
      <c r="S39" s="63">
        <v>5.0999999999999996</v>
      </c>
      <c r="T39" s="63">
        <v>3</v>
      </c>
      <c r="U39" s="63">
        <v>49.4</v>
      </c>
      <c r="V39" s="63">
        <v>6.2</v>
      </c>
      <c r="W39" s="45"/>
      <c r="X39" s="86"/>
      <c r="Y39" s="86"/>
      <c r="Z39" s="86"/>
      <c r="AA39" s="86"/>
      <c r="AB39" s="86"/>
    </row>
    <row r="40" spans="1:28" ht="40.5">
      <c r="A40" s="64">
        <v>212</v>
      </c>
      <c r="B40" s="88" t="str">
        <f>VLOOKUP(A40,'1_문헌특성'!A:AH,2,0)</f>
        <v>Chang (2018)</v>
      </c>
      <c r="C40" s="68" t="str">
        <f>VLOOKUP(A40,'1_문헌특성'!A:AH,3,0)</f>
        <v>RCT</v>
      </c>
      <c r="D40" s="72" t="str">
        <f>VLOOKUP(A40, '1_문헌특성'!A:AH, 8, 0)</f>
        <v>불완전 척수손상</v>
      </c>
      <c r="E40" s="68" t="str">
        <f>VLOOKUP(A40, '1_문헌특성'!A:AH, 9, 0)</f>
        <v>만성</v>
      </c>
      <c r="F40" s="72" t="str">
        <f>VLOOKUP(A40, '1_문헌특성'!A:AH, 23, 0)</f>
        <v>exoskeleton-assisted gait training(EGT)</v>
      </c>
      <c r="G40" s="72">
        <f>VLOOKUP(A40, '1_문헌특성'!A:AH, 24, 0)</f>
        <v>1</v>
      </c>
      <c r="H40" s="72">
        <f>VLOOKUP(A40, '1_문헌특성'!A:AH, 25, 0)</f>
        <v>3</v>
      </c>
      <c r="I40" s="72" t="str">
        <f>VLOOKUP(A40, '1_문헌특성'!A:AH, 26, 0)</f>
        <v>Ekso® (Ekso Bionics, Richmond, CA)</v>
      </c>
      <c r="J40" s="72" t="str">
        <f>VLOOKUP(A40, '1_문헌특성'!A:AH, 29, 0)</f>
        <v>physical therapy</v>
      </c>
      <c r="K40" s="63" t="s">
        <v>259</v>
      </c>
      <c r="L40" s="63"/>
      <c r="M40" s="63" t="s">
        <v>157</v>
      </c>
      <c r="N40" s="63" t="s">
        <v>268</v>
      </c>
      <c r="O40" s="85"/>
      <c r="P40" s="63" t="s">
        <v>494</v>
      </c>
      <c r="Q40" s="63">
        <v>4</v>
      </c>
      <c r="R40" s="63">
        <v>32</v>
      </c>
      <c r="S40" s="63">
        <v>7</v>
      </c>
      <c r="T40" s="63">
        <v>3</v>
      </c>
      <c r="U40" s="63">
        <v>46</v>
      </c>
      <c r="V40" s="63">
        <v>9.6</v>
      </c>
      <c r="W40" s="86">
        <v>2</v>
      </c>
      <c r="X40" s="100" t="s">
        <v>269</v>
      </c>
      <c r="Y40" s="86">
        <v>4.4000000000000004</v>
      </c>
      <c r="Z40" s="100" t="s">
        <v>270</v>
      </c>
      <c r="AA40" s="86" t="s">
        <v>263</v>
      </c>
      <c r="AB40" s="86"/>
    </row>
    <row r="41" spans="1:28" ht="40.5">
      <c r="A41" s="64">
        <v>212</v>
      </c>
      <c r="B41" s="88" t="str">
        <f>VLOOKUP(A41,'1_문헌특성'!A:AH,2,0)</f>
        <v>Chang (2018)</v>
      </c>
      <c r="C41" s="68" t="str">
        <f>VLOOKUP(A41,'1_문헌특성'!A:AH,3,0)</f>
        <v>RCT</v>
      </c>
      <c r="D41" s="72" t="str">
        <f>VLOOKUP(A41, '1_문헌특성'!A:AH, 8, 0)</f>
        <v>불완전 척수손상</v>
      </c>
      <c r="E41" s="68" t="str">
        <f>VLOOKUP(A41, '1_문헌특성'!A:AH, 9, 0)</f>
        <v>만성</v>
      </c>
      <c r="F41" s="72" t="str">
        <f>VLOOKUP(A41, '1_문헌특성'!A:AH, 23, 0)</f>
        <v>exoskeleton-assisted gait training(EGT)</v>
      </c>
      <c r="G41" s="72">
        <f>VLOOKUP(A41, '1_문헌특성'!A:AH, 24, 0)</f>
        <v>1</v>
      </c>
      <c r="H41" s="72">
        <f>VLOOKUP(A41, '1_문헌특성'!A:AH, 25, 0)</f>
        <v>3</v>
      </c>
      <c r="I41" s="72" t="str">
        <f>VLOOKUP(A41, '1_문헌특성'!A:AH, 26, 0)</f>
        <v>Ekso® (Ekso Bionics, Richmond, CA)</v>
      </c>
      <c r="J41" s="72" t="str">
        <f>VLOOKUP(A41, '1_문헌특성'!A:AH, 29, 0)</f>
        <v>physical therapy</v>
      </c>
      <c r="K41" s="63" t="s">
        <v>271</v>
      </c>
      <c r="L41" s="63"/>
      <c r="M41" s="63" t="s">
        <v>260</v>
      </c>
      <c r="N41" s="63"/>
      <c r="O41" s="85"/>
      <c r="P41" s="63" t="s">
        <v>261</v>
      </c>
      <c r="Q41" s="63">
        <v>4</v>
      </c>
      <c r="R41" s="63">
        <v>16.5</v>
      </c>
      <c r="S41" s="63">
        <v>4.8</v>
      </c>
      <c r="T41" s="63">
        <v>3</v>
      </c>
      <c r="U41" s="63">
        <v>26.5</v>
      </c>
      <c r="V41" s="63">
        <v>6.6</v>
      </c>
      <c r="W41" s="86"/>
      <c r="X41" s="86"/>
      <c r="Y41" s="86"/>
      <c r="Z41" s="86"/>
      <c r="AA41" s="86"/>
      <c r="AB41" s="86"/>
    </row>
    <row r="42" spans="1:28" ht="40.5">
      <c r="A42" s="64">
        <v>212</v>
      </c>
      <c r="B42" s="88" t="str">
        <f>VLOOKUP(A42,'1_문헌특성'!A:AH,2,0)</f>
        <v>Chang (2018)</v>
      </c>
      <c r="C42" s="68" t="str">
        <f>VLOOKUP(A42,'1_문헌특성'!A:AH,3,0)</f>
        <v>RCT</v>
      </c>
      <c r="D42" s="72" t="str">
        <f>VLOOKUP(A42, '1_문헌특성'!A:AH, 8, 0)</f>
        <v>불완전 척수손상</v>
      </c>
      <c r="E42" s="68" t="str">
        <f>VLOOKUP(A42, '1_문헌특성'!A:AH, 9, 0)</f>
        <v>만성</v>
      </c>
      <c r="F42" s="72" t="str">
        <f>VLOOKUP(A42, '1_문헌특성'!A:AH, 23, 0)</f>
        <v>exoskeleton-assisted gait training(EGT)</v>
      </c>
      <c r="G42" s="72">
        <f>VLOOKUP(A42, '1_문헌특성'!A:AH, 24, 0)</f>
        <v>1</v>
      </c>
      <c r="H42" s="72">
        <f>VLOOKUP(A42, '1_문헌특성'!A:AH, 25, 0)</f>
        <v>3</v>
      </c>
      <c r="I42" s="72" t="str">
        <f>VLOOKUP(A42, '1_문헌특성'!A:AH, 26, 0)</f>
        <v>Ekso® (Ekso Bionics, Richmond, CA)</v>
      </c>
      <c r="J42" s="72" t="str">
        <f>VLOOKUP(A42, '1_문헌특성'!A:AH, 29, 0)</f>
        <v>physical therapy</v>
      </c>
      <c r="K42" s="63" t="s">
        <v>271</v>
      </c>
      <c r="L42" s="63"/>
      <c r="M42" s="63" t="s">
        <v>260</v>
      </c>
      <c r="N42" s="63"/>
      <c r="O42" s="85"/>
      <c r="P42" s="63" t="s">
        <v>494</v>
      </c>
      <c r="Q42" s="63">
        <v>4</v>
      </c>
      <c r="R42" s="63">
        <v>18.8</v>
      </c>
      <c r="S42" s="63">
        <v>8.6</v>
      </c>
      <c r="T42" s="63">
        <v>3</v>
      </c>
      <c r="U42" s="63">
        <v>25</v>
      </c>
      <c r="V42" s="63">
        <v>7.3</v>
      </c>
      <c r="W42" s="86">
        <v>1.8</v>
      </c>
      <c r="X42" s="100" t="s">
        <v>272</v>
      </c>
      <c r="Y42" s="86">
        <v>-1.5</v>
      </c>
      <c r="Z42" s="100" t="s">
        <v>275</v>
      </c>
      <c r="AA42" s="86" t="s">
        <v>263</v>
      </c>
      <c r="AB42" s="86"/>
    </row>
    <row r="43" spans="1:28" ht="40.5">
      <c r="A43" s="64">
        <v>212</v>
      </c>
      <c r="B43" s="88" t="str">
        <f>VLOOKUP(A43,'1_문헌특성'!A:AH,2,0)</f>
        <v>Chang (2018)</v>
      </c>
      <c r="C43" s="68" t="str">
        <f>VLOOKUP(A43,'1_문헌특성'!A:AH,3,0)</f>
        <v>RCT</v>
      </c>
      <c r="D43" s="72" t="str">
        <f>VLOOKUP(A43, '1_문헌특성'!A:AH, 8, 0)</f>
        <v>불완전 척수손상</v>
      </c>
      <c r="E43" s="68" t="str">
        <f>VLOOKUP(A43, '1_문헌특성'!A:AH, 9, 0)</f>
        <v>만성</v>
      </c>
      <c r="F43" s="72" t="str">
        <f>VLOOKUP(A43, '1_문헌특성'!A:AH, 23, 0)</f>
        <v>exoskeleton-assisted gait training(EGT)</v>
      </c>
      <c r="G43" s="72">
        <f>VLOOKUP(A43, '1_문헌특성'!A:AH, 24, 0)</f>
        <v>1</v>
      </c>
      <c r="H43" s="72">
        <f>VLOOKUP(A43, '1_문헌특성'!A:AH, 25, 0)</f>
        <v>3</v>
      </c>
      <c r="I43" s="72" t="str">
        <f>VLOOKUP(A43, '1_문헌특성'!A:AH, 26, 0)</f>
        <v>Ekso® (Ekso Bionics, Richmond, CA)</v>
      </c>
      <c r="J43" s="72" t="str">
        <f>VLOOKUP(A43, '1_문헌특성'!A:AH, 29, 0)</f>
        <v>physical therapy</v>
      </c>
      <c r="K43" s="63" t="s">
        <v>271</v>
      </c>
      <c r="L43" s="63"/>
      <c r="M43" s="63" t="s">
        <v>264</v>
      </c>
      <c r="N43" s="63"/>
      <c r="O43" s="85"/>
      <c r="P43" s="63" t="s">
        <v>261</v>
      </c>
      <c r="Q43" s="63">
        <v>4</v>
      </c>
      <c r="R43" s="63">
        <v>83.6</v>
      </c>
      <c r="S43" s="63">
        <v>4.8</v>
      </c>
      <c r="T43" s="63">
        <v>3</v>
      </c>
      <c r="U43" s="63">
        <v>73.5</v>
      </c>
      <c r="V43" s="63">
        <v>6.6</v>
      </c>
      <c r="W43" s="86"/>
      <c r="X43" s="86"/>
      <c r="Y43" s="86"/>
      <c r="Z43" s="86"/>
      <c r="AA43" s="86"/>
      <c r="AB43" s="86"/>
    </row>
    <row r="44" spans="1:28" ht="40.5">
      <c r="A44" s="64">
        <v>212</v>
      </c>
      <c r="B44" s="88" t="str">
        <f>VLOOKUP(A44,'1_문헌특성'!A:AH,2,0)</f>
        <v>Chang (2018)</v>
      </c>
      <c r="C44" s="68" t="str">
        <f>VLOOKUP(A44,'1_문헌특성'!A:AH,3,0)</f>
        <v>RCT</v>
      </c>
      <c r="D44" s="72" t="str">
        <f>VLOOKUP(A44, '1_문헌특성'!A:AH, 8, 0)</f>
        <v>불완전 척수손상</v>
      </c>
      <c r="E44" s="68" t="str">
        <f>VLOOKUP(A44, '1_문헌특성'!A:AH, 9, 0)</f>
        <v>만성</v>
      </c>
      <c r="F44" s="72" t="str">
        <f>VLOOKUP(A44, '1_문헌특성'!A:AH, 23, 0)</f>
        <v>exoskeleton-assisted gait training(EGT)</v>
      </c>
      <c r="G44" s="72">
        <f>VLOOKUP(A44, '1_문헌특성'!A:AH, 24, 0)</f>
        <v>1</v>
      </c>
      <c r="H44" s="72">
        <f>VLOOKUP(A44, '1_문헌특성'!A:AH, 25, 0)</f>
        <v>3</v>
      </c>
      <c r="I44" s="72" t="str">
        <f>VLOOKUP(A44, '1_문헌특성'!A:AH, 26, 0)</f>
        <v>Ekso® (Ekso Bionics, Richmond, CA)</v>
      </c>
      <c r="J44" s="72" t="str">
        <f>VLOOKUP(A44, '1_문헌특성'!A:AH, 29, 0)</f>
        <v>physical therapy</v>
      </c>
      <c r="K44" s="63" t="s">
        <v>271</v>
      </c>
      <c r="L44" s="63"/>
      <c r="M44" s="63" t="s">
        <v>264</v>
      </c>
      <c r="N44" s="63"/>
      <c r="O44" s="85"/>
      <c r="P44" s="63" t="s">
        <v>494</v>
      </c>
      <c r="Q44" s="63">
        <v>4</v>
      </c>
      <c r="R44" s="63">
        <v>81.2</v>
      </c>
      <c r="S44" s="63">
        <v>8.6</v>
      </c>
      <c r="T44" s="63">
        <v>3</v>
      </c>
      <c r="U44" s="63">
        <v>75</v>
      </c>
      <c r="V44" s="63">
        <v>7.3</v>
      </c>
      <c r="W44" s="86">
        <v>-1.8</v>
      </c>
      <c r="X44" s="100" t="s">
        <v>273</v>
      </c>
      <c r="Y44" s="86">
        <v>1.5</v>
      </c>
      <c r="Z44" s="100" t="s">
        <v>276</v>
      </c>
      <c r="AA44" s="86" t="s">
        <v>263</v>
      </c>
      <c r="AB44" s="86"/>
    </row>
    <row r="45" spans="1:28" ht="40.5">
      <c r="A45" s="64">
        <v>212</v>
      </c>
      <c r="B45" s="88" t="str">
        <f>VLOOKUP(A45,'1_문헌특성'!A:AH,2,0)</f>
        <v>Chang (2018)</v>
      </c>
      <c r="C45" s="68" t="str">
        <f>VLOOKUP(A45,'1_문헌특성'!A:AH,3,0)</f>
        <v>RCT</v>
      </c>
      <c r="D45" s="72" t="str">
        <f>VLOOKUP(A45, '1_문헌특성'!A:AH, 8, 0)</f>
        <v>불완전 척수손상</v>
      </c>
      <c r="E45" s="68" t="str">
        <f>VLOOKUP(A45, '1_문헌특성'!A:AH, 9, 0)</f>
        <v>만성</v>
      </c>
      <c r="F45" s="72" t="str">
        <f>VLOOKUP(A45, '1_문헌특성'!A:AH, 23, 0)</f>
        <v>exoskeleton-assisted gait training(EGT)</v>
      </c>
      <c r="G45" s="72">
        <f>VLOOKUP(A45, '1_문헌특성'!A:AH, 24, 0)</f>
        <v>1</v>
      </c>
      <c r="H45" s="72">
        <f>VLOOKUP(A45, '1_문헌특성'!A:AH, 25, 0)</f>
        <v>3</v>
      </c>
      <c r="I45" s="72" t="str">
        <f>VLOOKUP(A45, '1_문헌특성'!A:AH, 26, 0)</f>
        <v>Ekso® (Ekso Bionics, Richmond, CA)</v>
      </c>
      <c r="J45" s="72" t="str">
        <f>VLOOKUP(A45, '1_문헌특성'!A:AH, 29, 0)</f>
        <v>physical therapy</v>
      </c>
      <c r="K45" s="63" t="s">
        <v>271</v>
      </c>
      <c r="L45" s="63"/>
      <c r="M45" s="63" t="s">
        <v>157</v>
      </c>
      <c r="N45" s="63" t="s">
        <v>268</v>
      </c>
      <c r="O45" s="85"/>
      <c r="P45" s="63" t="s">
        <v>261</v>
      </c>
      <c r="Q45" s="63">
        <v>4</v>
      </c>
      <c r="R45" s="63">
        <v>36</v>
      </c>
      <c r="S45" s="63">
        <v>2.1</v>
      </c>
      <c r="T45" s="63">
        <v>3</v>
      </c>
      <c r="U45" s="63">
        <v>52.8</v>
      </c>
      <c r="V45" s="63">
        <v>7</v>
      </c>
      <c r="W45" s="86"/>
      <c r="X45" s="86"/>
      <c r="Y45" s="86"/>
      <c r="Z45" s="86"/>
      <c r="AA45" s="86"/>
      <c r="AB45" s="86"/>
    </row>
    <row r="46" spans="1:28" ht="40.5">
      <c r="A46" s="64">
        <v>212</v>
      </c>
      <c r="B46" s="88" t="str">
        <f>VLOOKUP(A46,'1_문헌특성'!A:AH,2,0)</f>
        <v>Chang (2018)</v>
      </c>
      <c r="C46" s="68" t="str">
        <f>VLOOKUP(A46,'1_문헌특성'!A:AH,3,0)</f>
        <v>RCT</v>
      </c>
      <c r="D46" s="72" t="str">
        <f>VLOOKUP(A46, '1_문헌특성'!A:AH, 8, 0)</f>
        <v>불완전 척수손상</v>
      </c>
      <c r="E46" s="68" t="str">
        <f>VLOOKUP(A46, '1_문헌특성'!A:AH, 9, 0)</f>
        <v>만성</v>
      </c>
      <c r="F46" s="72" t="str">
        <f>VLOOKUP(A46, '1_문헌특성'!A:AH, 23, 0)</f>
        <v>exoskeleton-assisted gait training(EGT)</v>
      </c>
      <c r="G46" s="72">
        <f>VLOOKUP(A46, '1_문헌특성'!A:AH, 24, 0)</f>
        <v>1</v>
      </c>
      <c r="H46" s="72">
        <f>VLOOKUP(A46, '1_문헌특성'!A:AH, 25, 0)</f>
        <v>3</v>
      </c>
      <c r="I46" s="72" t="str">
        <f>VLOOKUP(A46, '1_문헌특성'!A:AH, 26, 0)</f>
        <v>Ekso® (Ekso Bionics, Richmond, CA)</v>
      </c>
      <c r="J46" s="72" t="str">
        <f>VLOOKUP(A46, '1_문헌특성'!A:AH, 29, 0)</f>
        <v>physical therapy</v>
      </c>
      <c r="K46" s="63" t="s">
        <v>271</v>
      </c>
      <c r="L46" s="63"/>
      <c r="M46" s="63" t="s">
        <v>157</v>
      </c>
      <c r="N46" s="63" t="s">
        <v>268</v>
      </c>
      <c r="O46" s="85"/>
      <c r="P46" s="63" t="s">
        <v>494</v>
      </c>
      <c r="Q46" s="63">
        <v>4</v>
      </c>
      <c r="R46" s="63">
        <v>40.4</v>
      </c>
      <c r="S46" s="63">
        <v>3.7</v>
      </c>
      <c r="T46" s="63">
        <v>3</v>
      </c>
      <c r="U46" s="63">
        <v>53.4</v>
      </c>
      <c r="V46" s="63">
        <v>6.6</v>
      </c>
      <c r="W46" s="86">
        <v>2</v>
      </c>
      <c r="X46" s="100" t="s">
        <v>274</v>
      </c>
      <c r="Y46" s="86">
        <v>1.2</v>
      </c>
      <c r="Z46" s="100" t="s">
        <v>277</v>
      </c>
      <c r="AA46" s="86" t="s">
        <v>263</v>
      </c>
      <c r="AB46" s="86"/>
    </row>
    <row r="47" spans="1:28" ht="40.5">
      <c r="A47" s="64">
        <v>212</v>
      </c>
      <c r="B47" s="88" t="str">
        <f>VLOOKUP(A47,'1_문헌특성'!A:AH,2,0)</f>
        <v>Chang (2018)</v>
      </c>
      <c r="C47" s="68" t="str">
        <f>VLOOKUP(A47,'1_문헌특성'!A:AH,3,0)</f>
        <v>RCT</v>
      </c>
      <c r="D47" s="72" t="str">
        <f>VLOOKUP(A47, '1_문헌특성'!A:AH, 8, 0)</f>
        <v>불완전 척수손상</v>
      </c>
      <c r="E47" s="68" t="str">
        <f>VLOOKUP(A47, '1_문헌특성'!A:AH, 9, 0)</f>
        <v>만성</v>
      </c>
      <c r="F47" s="72" t="str">
        <f>VLOOKUP(A47, '1_문헌특성'!A:AH, 23, 0)</f>
        <v>exoskeleton-assisted gait training(EGT)</v>
      </c>
      <c r="G47" s="72">
        <f>VLOOKUP(A47, '1_문헌특성'!A:AH, 24, 0)</f>
        <v>1</v>
      </c>
      <c r="H47" s="72">
        <f>VLOOKUP(A47, '1_문헌특성'!A:AH, 25, 0)</f>
        <v>3</v>
      </c>
      <c r="I47" s="72" t="str">
        <f>VLOOKUP(A47, '1_문헌특성'!A:AH, 26, 0)</f>
        <v>Ekso® (Ekso Bionics, Richmond, CA)</v>
      </c>
      <c r="J47" s="72" t="str">
        <f>VLOOKUP(A47, '1_문헌특성'!A:AH, 29, 0)</f>
        <v>physical therapy</v>
      </c>
      <c r="K47" s="63"/>
      <c r="L47" s="63"/>
      <c r="M47" s="63" t="s">
        <v>278</v>
      </c>
      <c r="N47" s="63" t="s">
        <v>279</v>
      </c>
      <c r="O47" s="85"/>
      <c r="P47" s="63" t="s">
        <v>261</v>
      </c>
      <c r="Q47" s="63">
        <v>4</v>
      </c>
      <c r="R47" s="63">
        <v>0.17</v>
      </c>
      <c r="S47" s="63">
        <v>0.01</v>
      </c>
      <c r="T47" s="63">
        <v>3</v>
      </c>
      <c r="U47" s="63">
        <v>0.51</v>
      </c>
      <c r="V47" s="63">
        <v>0.28000000000000003</v>
      </c>
      <c r="W47" s="86"/>
      <c r="X47" s="86"/>
      <c r="Y47" s="86"/>
      <c r="Z47" s="86"/>
      <c r="AA47" s="86"/>
      <c r="AB47" s="86"/>
    </row>
    <row r="48" spans="1:28" ht="40.5">
      <c r="A48" s="64">
        <v>212</v>
      </c>
      <c r="B48" s="88" t="str">
        <f>VLOOKUP(A48,'1_문헌특성'!A:AH,2,0)</f>
        <v>Chang (2018)</v>
      </c>
      <c r="C48" s="68" t="str">
        <f>VLOOKUP(A48,'1_문헌특성'!A:AH,3,0)</f>
        <v>RCT</v>
      </c>
      <c r="D48" s="72" t="str">
        <f>VLOOKUP(A48, '1_문헌특성'!A:AH, 8, 0)</f>
        <v>불완전 척수손상</v>
      </c>
      <c r="E48" s="68" t="str">
        <f>VLOOKUP(A48, '1_문헌특성'!A:AH, 9, 0)</f>
        <v>만성</v>
      </c>
      <c r="F48" s="72" t="str">
        <f>VLOOKUP(A48, '1_문헌특성'!A:AH, 23, 0)</f>
        <v>exoskeleton-assisted gait training(EGT)</v>
      </c>
      <c r="G48" s="72">
        <f>VLOOKUP(A48, '1_문헌특성'!A:AH, 24, 0)</f>
        <v>1</v>
      </c>
      <c r="H48" s="72">
        <f>VLOOKUP(A48, '1_문헌특성'!A:AH, 25, 0)</f>
        <v>3</v>
      </c>
      <c r="I48" s="72" t="str">
        <f>VLOOKUP(A48, '1_문헌특성'!A:AH, 26, 0)</f>
        <v>Ekso® (Ekso Bionics, Richmond, CA)</v>
      </c>
      <c r="J48" s="72" t="str">
        <f>VLOOKUP(A48, '1_문헌특성'!A:AH, 29, 0)</f>
        <v>physical therapy</v>
      </c>
      <c r="K48" s="63"/>
      <c r="L48" s="63"/>
      <c r="M48" s="63" t="s">
        <v>278</v>
      </c>
      <c r="N48" s="63" t="s">
        <v>279</v>
      </c>
      <c r="O48" s="85"/>
      <c r="P48" s="63" t="s">
        <v>494</v>
      </c>
      <c r="Q48" s="63">
        <v>4</v>
      </c>
      <c r="R48" s="63">
        <v>0.22</v>
      </c>
      <c r="S48" s="63">
        <v>0.03</v>
      </c>
      <c r="T48" s="63">
        <v>3</v>
      </c>
      <c r="U48" s="63">
        <v>0.55000000000000004</v>
      </c>
      <c r="V48" s="63">
        <v>0.31</v>
      </c>
      <c r="W48" s="86">
        <v>0.04</v>
      </c>
      <c r="X48" s="100" t="s">
        <v>284</v>
      </c>
      <c r="Y48" s="86">
        <v>0.04</v>
      </c>
      <c r="Z48" s="100" t="s">
        <v>287</v>
      </c>
      <c r="AA48" s="86" t="s">
        <v>263</v>
      </c>
      <c r="AB48" s="86"/>
    </row>
    <row r="49" spans="1:28" ht="40.5">
      <c r="A49" s="64">
        <v>212</v>
      </c>
      <c r="B49" s="88" t="str">
        <f>VLOOKUP(A49,'1_문헌특성'!A:AH,2,0)</f>
        <v>Chang (2018)</v>
      </c>
      <c r="C49" s="68" t="str">
        <f>VLOOKUP(A49,'1_문헌특성'!A:AH,3,0)</f>
        <v>RCT</v>
      </c>
      <c r="D49" s="72" t="str">
        <f>VLOOKUP(A49, '1_문헌특성'!A:AH, 8, 0)</f>
        <v>불완전 척수손상</v>
      </c>
      <c r="E49" s="68" t="str">
        <f>VLOOKUP(A49, '1_문헌특성'!A:AH, 9, 0)</f>
        <v>만성</v>
      </c>
      <c r="F49" s="72" t="str">
        <f>VLOOKUP(A49, '1_문헌특성'!A:AH, 23, 0)</f>
        <v>exoskeleton-assisted gait training(EGT)</v>
      </c>
      <c r="G49" s="72">
        <f>VLOOKUP(A49, '1_문헌특성'!A:AH, 24, 0)</f>
        <v>1</v>
      </c>
      <c r="H49" s="72">
        <f>VLOOKUP(A49, '1_문헌특성'!A:AH, 25, 0)</f>
        <v>3</v>
      </c>
      <c r="I49" s="72" t="str">
        <f>VLOOKUP(A49, '1_문헌특성'!A:AH, 26, 0)</f>
        <v>Ekso® (Ekso Bionics, Richmond, CA)</v>
      </c>
      <c r="J49" s="72" t="str">
        <f>VLOOKUP(A49, '1_문헌특성'!A:AH, 29, 0)</f>
        <v>physical therapy</v>
      </c>
      <c r="K49" s="63"/>
      <c r="L49" s="63"/>
      <c r="M49" s="63" t="s">
        <v>280</v>
      </c>
      <c r="N49" s="63" t="s">
        <v>281</v>
      </c>
      <c r="O49" s="85"/>
      <c r="P49" s="63" t="s">
        <v>261</v>
      </c>
      <c r="Q49" s="63">
        <v>4</v>
      </c>
      <c r="R49" s="63">
        <v>50</v>
      </c>
      <c r="S49" s="63">
        <v>23</v>
      </c>
      <c r="T49" s="63">
        <v>3</v>
      </c>
      <c r="U49" s="63">
        <v>147</v>
      </c>
      <c r="V49" s="63">
        <v>87</v>
      </c>
      <c r="W49" s="86"/>
      <c r="X49" s="86"/>
      <c r="Y49" s="86"/>
      <c r="Z49" s="86"/>
      <c r="AA49" s="86"/>
      <c r="AB49" s="86"/>
    </row>
    <row r="50" spans="1:28" ht="40.5">
      <c r="A50" s="64">
        <v>212</v>
      </c>
      <c r="B50" s="88" t="str">
        <f>VLOOKUP(A50,'1_문헌특성'!A:AH,2,0)</f>
        <v>Chang (2018)</v>
      </c>
      <c r="C50" s="68" t="str">
        <f>VLOOKUP(A50,'1_문헌특성'!A:AH,3,0)</f>
        <v>RCT</v>
      </c>
      <c r="D50" s="72" t="str">
        <f>VLOOKUP(A50, '1_문헌특성'!A:AH, 8, 0)</f>
        <v>불완전 척수손상</v>
      </c>
      <c r="E50" s="68" t="str">
        <f>VLOOKUP(A50, '1_문헌특성'!A:AH, 9, 0)</f>
        <v>만성</v>
      </c>
      <c r="F50" s="72" t="str">
        <f>VLOOKUP(A50, '1_문헌특성'!A:AH, 23, 0)</f>
        <v>exoskeleton-assisted gait training(EGT)</v>
      </c>
      <c r="G50" s="72">
        <f>VLOOKUP(A50, '1_문헌특성'!A:AH, 24, 0)</f>
        <v>1</v>
      </c>
      <c r="H50" s="72">
        <f>VLOOKUP(A50, '1_문헌특성'!A:AH, 25, 0)</f>
        <v>3</v>
      </c>
      <c r="I50" s="72" t="str">
        <f>VLOOKUP(A50, '1_문헌특성'!A:AH, 26, 0)</f>
        <v>Ekso® (Ekso Bionics, Richmond, CA)</v>
      </c>
      <c r="J50" s="72" t="str">
        <f>VLOOKUP(A50, '1_문헌특성'!A:AH, 29, 0)</f>
        <v>physical therapy</v>
      </c>
      <c r="K50" s="63"/>
      <c r="L50" s="63"/>
      <c r="M50" s="63" t="s">
        <v>280</v>
      </c>
      <c r="N50" s="63" t="s">
        <v>281</v>
      </c>
      <c r="O50" s="85"/>
      <c r="P50" s="63" t="s">
        <v>494</v>
      </c>
      <c r="Q50" s="63">
        <v>4</v>
      </c>
      <c r="R50" s="63">
        <v>67</v>
      </c>
      <c r="S50" s="63">
        <v>25</v>
      </c>
      <c r="T50" s="63">
        <v>3</v>
      </c>
      <c r="U50" s="63">
        <v>154</v>
      </c>
      <c r="V50" s="63">
        <v>94</v>
      </c>
      <c r="W50" s="86">
        <v>16.899999999999999</v>
      </c>
      <c r="X50" s="100" t="s">
        <v>285</v>
      </c>
      <c r="Y50" s="86">
        <v>7.7</v>
      </c>
      <c r="Z50" s="100" t="s">
        <v>288</v>
      </c>
      <c r="AA50" s="86" t="s">
        <v>263</v>
      </c>
      <c r="AB50" s="86"/>
    </row>
    <row r="51" spans="1:28" ht="40.5">
      <c r="A51" s="64">
        <v>212</v>
      </c>
      <c r="B51" s="88" t="str">
        <f>VLOOKUP(A51,'1_문헌특성'!A:AH,2,0)</f>
        <v>Chang (2018)</v>
      </c>
      <c r="C51" s="68" t="str">
        <f>VLOOKUP(A51,'1_문헌특성'!A:AH,3,0)</f>
        <v>RCT</v>
      </c>
      <c r="D51" s="72" t="str">
        <f>VLOOKUP(A51, '1_문헌특성'!A:AH, 8, 0)</f>
        <v>불완전 척수손상</v>
      </c>
      <c r="E51" s="68" t="str">
        <f>VLOOKUP(A51, '1_문헌특성'!A:AH, 9, 0)</f>
        <v>만성</v>
      </c>
      <c r="F51" s="72" t="str">
        <f>VLOOKUP(A51, '1_문헌특성'!A:AH, 23, 0)</f>
        <v>exoskeleton-assisted gait training(EGT)</v>
      </c>
      <c r="G51" s="72">
        <f>VLOOKUP(A51, '1_문헌특성'!A:AH, 24, 0)</f>
        <v>1</v>
      </c>
      <c r="H51" s="72">
        <f>VLOOKUP(A51, '1_문헌특성'!A:AH, 25, 0)</f>
        <v>3</v>
      </c>
      <c r="I51" s="72" t="str">
        <f>VLOOKUP(A51, '1_문헌특성'!A:AH, 26, 0)</f>
        <v>Ekso® (Ekso Bionics, Richmond, CA)</v>
      </c>
      <c r="J51" s="72" t="str">
        <f>VLOOKUP(A51, '1_문헌특성'!A:AH, 29, 0)</f>
        <v>physical therapy</v>
      </c>
      <c r="K51" s="63"/>
      <c r="L51" s="63"/>
      <c r="M51" s="63" t="s">
        <v>282</v>
      </c>
      <c r="N51" s="63" t="s">
        <v>283</v>
      </c>
      <c r="O51" s="85"/>
      <c r="P51" s="63" t="s">
        <v>261</v>
      </c>
      <c r="Q51" s="63">
        <v>4</v>
      </c>
      <c r="R51" s="63">
        <v>71</v>
      </c>
      <c r="S51" s="63">
        <v>23</v>
      </c>
      <c r="T51" s="63">
        <v>3</v>
      </c>
      <c r="U51" s="63">
        <v>37</v>
      </c>
      <c r="V51" s="63">
        <v>17</v>
      </c>
      <c r="W51" s="86"/>
      <c r="X51" s="86"/>
      <c r="Y51" s="86"/>
      <c r="Z51" s="86"/>
      <c r="AA51" s="86"/>
      <c r="AB51" s="86"/>
    </row>
    <row r="52" spans="1:28" ht="40.5">
      <c r="A52" s="64">
        <v>212</v>
      </c>
      <c r="B52" s="88" t="str">
        <f>VLOOKUP(A52,'1_문헌특성'!A:AH,2,0)</f>
        <v>Chang (2018)</v>
      </c>
      <c r="C52" s="68" t="str">
        <f>VLOOKUP(A52,'1_문헌특성'!A:AH,3,0)</f>
        <v>RCT</v>
      </c>
      <c r="D52" s="72" t="str">
        <f>VLOOKUP(A52, '1_문헌특성'!A:AH, 8, 0)</f>
        <v>불완전 척수손상</v>
      </c>
      <c r="E52" s="68" t="str">
        <f>VLOOKUP(A52, '1_문헌특성'!A:AH, 9, 0)</f>
        <v>만성</v>
      </c>
      <c r="F52" s="72" t="str">
        <f>VLOOKUP(A52, '1_문헌특성'!A:AH, 23, 0)</f>
        <v>exoskeleton-assisted gait training(EGT)</v>
      </c>
      <c r="G52" s="72">
        <f>VLOOKUP(A52, '1_문헌특성'!A:AH, 24, 0)</f>
        <v>1</v>
      </c>
      <c r="H52" s="72">
        <f>VLOOKUP(A52, '1_문헌특성'!A:AH, 25, 0)</f>
        <v>3</v>
      </c>
      <c r="I52" s="72" t="str">
        <f>VLOOKUP(A52, '1_문헌특성'!A:AH, 26, 0)</f>
        <v>Ekso® (Ekso Bionics, Richmond, CA)</v>
      </c>
      <c r="J52" s="72" t="str">
        <f>VLOOKUP(A52, '1_문헌특성'!A:AH, 29, 0)</f>
        <v>physical therapy</v>
      </c>
      <c r="K52" s="63"/>
      <c r="L52" s="63"/>
      <c r="M52" s="63" t="s">
        <v>282</v>
      </c>
      <c r="N52" s="63" t="s">
        <v>283</v>
      </c>
      <c r="O52" s="85"/>
      <c r="P52" s="63" t="s">
        <v>494</v>
      </c>
      <c r="Q52" s="63">
        <v>4</v>
      </c>
      <c r="R52" s="63">
        <v>55</v>
      </c>
      <c r="S52" s="63">
        <v>8</v>
      </c>
      <c r="T52" s="63">
        <v>3</v>
      </c>
      <c r="U52" s="63">
        <v>36</v>
      </c>
      <c r="V52" s="63">
        <v>17</v>
      </c>
      <c r="W52" s="86">
        <v>-15.4</v>
      </c>
      <c r="X52" s="100" t="s">
        <v>286</v>
      </c>
      <c r="Y52" s="86">
        <v>-1.6</v>
      </c>
      <c r="Z52" s="100" t="s">
        <v>289</v>
      </c>
      <c r="AA52" s="86" t="s">
        <v>263</v>
      </c>
      <c r="AB52" s="86"/>
    </row>
    <row r="53" spans="1:28" ht="54">
      <c r="A53" s="64">
        <v>216</v>
      </c>
      <c r="B53" s="88" t="str">
        <f>VLOOKUP(A53,'1_문헌특성'!A:AH,2,0)</f>
        <v>Wu (2018)</v>
      </c>
      <c r="C53" s="68" t="str">
        <f>VLOOKUP(A53,'1_문헌특성'!A:AH,3,0)</f>
        <v>RCT</v>
      </c>
      <c r="D53" s="72" t="str">
        <f>VLOOKUP(A53, '1_문헌특성'!A:AH, 8, 0)</f>
        <v>불완전 척수손상</v>
      </c>
      <c r="E53" s="68" t="str">
        <f>VLOOKUP(A53, '1_문헌특성'!A:AH, 9, 0)</f>
        <v>NR</v>
      </c>
      <c r="F53" s="72" t="str">
        <f>VLOOKUP(A53, '1_문헌특성'!A:AH, 23, 0)</f>
        <v>robotic treadmill training</v>
      </c>
      <c r="G53" s="72">
        <f>VLOOKUP(A53, '1_문헌특성'!A:AH, 24, 0)</f>
        <v>1</v>
      </c>
      <c r="H53" s="72">
        <f>VLOOKUP(A53, '1_문헌특성'!A:AH, 25, 0)</f>
        <v>1</v>
      </c>
      <c r="I53" s="72" t="str">
        <f>VLOOKUP(A53, '1_문헌특성'!A:AH, 26, 0)</f>
        <v>3D cable-driven robotic system (3DCaLT)</v>
      </c>
      <c r="J53" s="72" t="str">
        <f>VLOOKUP(A53, '1_문헌특성'!A:AH, 29, 0)</f>
        <v>treadmill training (only)</v>
      </c>
      <c r="K53" s="63"/>
      <c r="L53" s="89" t="s">
        <v>309</v>
      </c>
      <c r="M53" s="63" t="s">
        <v>313</v>
      </c>
      <c r="N53" s="63" t="s">
        <v>314</v>
      </c>
      <c r="O53" s="85"/>
      <c r="P53" s="63" t="s">
        <v>261</v>
      </c>
      <c r="Q53" s="63">
        <v>8</v>
      </c>
      <c r="R53" s="63">
        <v>0.4</v>
      </c>
      <c r="S53" s="63">
        <v>0.08</v>
      </c>
      <c r="T53" s="63">
        <v>8</v>
      </c>
      <c r="U53" s="63">
        <v>0.44</v>
      </c>
      <c r="V53" s="63">
        <v>7.0000000000000007E-2</v>
      </c>
      <c r="W53" s="86"/>
      <c r="X53" s="86"/>
      <c r="Y53" s="86"/>
      <c r="Z53" s="86"/>
      <c r="AA53" s="86"/>
      <c r="AB53" s="86" t="s">
        <v>327</v>
      </c>
    </row>
    <row r="54" spans="1:28" ht="54">
      <c r="A54" s="64">
        <v>216</v>
      </c>
      <c r="B54" s="88" t="str">
        <f>VLOOKUP(A54,'1_문헌특성'!A:AH,2,0)</f>
        <v>Wu (2018)</v>
      </c>
      <c r="C54" s="68" t="str">
        <f>VLOOKUP(A54,'1_문헌특성'!A:AH,3,0)</f>
        <v>RCT</v>
      </c>
      <c r="D54" s="72" t="str">
        <f>VLOOKUP(A54, '1_문헌특성'!A:AH, 8, 0)</f>
        <v>불완전 척수손상</v>
      </c>
      <c r="E54" s="68" t="str">
        <f>VLOOKUP(A54, '1_문헌특성'!A:AH, 9, 0)</f>
        <v>NR</v>
      </c>
      <c r="F54" s="72" t="str">
        <f>VLOOKUP(A54, '1_문헌특성'!A:AH, 23, 0)</f>
        <v>robotic treadmill training</v>
      </c>
      <c r="G54" s="72">
        <f>VLOOKUP(A54, '1_문헌특성'!A:AH, 24, 0)</f>
        <v>1</v>
      </c>
      <c r="H54" s="72">
        <f>VLOOKUP(A54, '1_문헌특성'!A:AH, 25, 0)</f>
        <v>1</v>
      </c>
      <c r="I54" s="72" t="str">
        <f>VLOOKUP(A54, '1_문헌특성'!A:AH, 26, 0)</f>
        <v>3D cable-driven robotic system (3DCaLT)</v>
      </c>
      <c r="J54" s="72" t="str">
        <f>VLOOKUP(A54, '1_문헌특성'!A:AH, 29, 0)</f>
        <v>treadmill training (only)</v>
      </c>
      <c r="K54" s="63"/>
      <c r="L54" s="89" t="s">
        <v>309</v>
      </c>
      <c r="M54" s="63" t="s">
        <v>313</v>
      </c>
      <c r="N54" s="63" t="s">
        <v>314</v>
      </c>
      <c r="O54" s="85"/>
      <c r="P54" s="63" t="s">
        <v>310</v>
      </c>
      <c r="Q54" s="63">
        <v>8</v>
      </c>
      <c r="R54" s="63">
        <v>0.42</v>
      </c>
      <c r="S54" s="63">
        <v>0.11</v>
      </c>
      <c r="T54" s="63">
        <v>8</v>
      </c>
      <c r="U54" s="63">
        <v>0.44</v>
      </c>
      <c r="V54" s="63">
        <v>0.06</v>
      </c>
      <c r="W54" s="86"/>
      <c r="X54" s="86"/>
      <c r="Y54" s="86"/>
      <c r="Z54" s="86"/>
      <c r="AA54" s="86"/>
      <c r="AB54" s="86"/>
    </row>
    <row r="55" spans="1:28" ht="54">
      <c r="A55" s="64">
        <v>216</v>
      </c>
      <c r="B55" s="88" t="str">
        <f>VLOOKUP(A55,'1_문헌특성'!A:AH,2,0)</f>
        <v>Wu (2018)</v>
      </c>
      <c r="C55" s="68" t="str">
        <f>VLOOKUP(A55,'1_문헌특성'!A:AH,3,0)</f>
        <v>RCT</v>
      </c>
      <c r="D55" s="72" t="str">
        <f>VLOOKUP(A55, '1_문헌특성'!A:AH, 8, 0)</f>
        <v>불완전 척수손상</v>
      </c>
      <c r="E55" s="68" t="str">
        <f>VLOOKUP(A55, '1_문헌특성'!A:AH, 9, 0)</f>
        <v>NR</v>
      </c>
      <c r="F55" s="72" t="str">
        <f>VLOOKUP(A55, '1_문헌특성'!A:AH, 23, 0)</f>
        <v>robotic treadmill training</v>
      </c>
      <c r="G55" s="72">
        <f>VLOOKUP(A55, '1_문헌특성'!A:AH, 24, 0)</f>
        <v>1</v>
      </c>
      <c r="H55" s="72">
        <f>VLOOKUP(A55, '1_문헌특성'!A:AH, 25, 0)</f>
        <v>1</v>
      </c>
      <c r="I55" s="72" t="str">
        <f>VLOOKUP(A55, '1_문헌특성'!A:AH, 26, 0)</f>
        <v>3D cable-driven robotic system (3DCaLT)</v>
      </c>
      <c r="J55" s="72" t="str">
        <f>VLOOKUP(A55, '1_문헌특성'!A:AH, 29, 0)</f>
        <v>treadmill training (only)</v>
      </c>
      <c r="K55" s="63"/>
      <c r="L55" s="89" t="s">
        <v>309</v>
      </c>
      <c r="M55" s="63" t="s">
        <v>492</v>
      </c>
      <c r="N55" s="63" t="s">
        <v>314</v>
      </c>
      <c r="O55" s="85"/>
      <c r="P55" s="63" t="s">
        <v>311</v>
      </c>
      <c r="Q55" s="63">
        <v>8</v>
      </c>
      <c r="R55" s="63">
        <v>0.42</v>
      </c>
      <c r="S55" s="63">
        <v>0.1</v>
      </c>
      <c r="T55" s="63">
        <v>8</v>
      </c>
      <c r="U55" s="63">
        <v>0.44</v>
      </c>
      <c r="V55" s="63">
        <v>7.0000000000000007E-2</v>
      </c>
      <c r="W55" s="86"/>
      <c r="X55" s="86"/>
      <c r="Y55" s="86"/>
      <c r="Z55" s="86"/>
      <c r="AA55" s="86"/>
      <c r="AB55" s="86"/>
    </row>
    <row r="56" spans="1:28" ht="54">
      <c r="A56" s="64">
        <v>216</v>
      </c>
      <c r="B56" s="88" t="str">
        <f>VLOOKUP(A56,'1_문헌특성'!A:AH,2,0)</f>
        <v>Wu (2018)</v>
      </c>
      <c r="C56" s="68" t="str">
        <f>VLOOKUP(A56,'1_문헌특성'!A:AH,3,0)</f>
        <v>RCT</v>
      </c>
      <c r="D56" s="72" t="str">
        <f>VLOOKUP(A56, '1_문헌특성'!A:AH, 8, 0)</f>
        <v>불완전 척수손상</v>
      </c>
      <c r="E56" s="68" t="str">
        <f>VLOOKUP(A56, '1_문헌특성'!A:AH, 9, 0)</f>
        <v>NR</v>
      </c>
      <c r="F56" s="72" t="str">
        <f>VLOOKUP(A56, '1_문헌특성'!A:AH, 23, 0)</f>
        <v>robotic treadmill training</v>
      </c>
      <c r="G56" s="72">
        <f>VLOOKUP(A56, '1_문헌특성'!A:AH, 24, 0)</f>
        <v>1</v>
      </c>
      <c r="H56" s="72">
        <f>VLOOKUP(A56, '1_문헌특성'!A:AH, 25, 0)</f>
        <v>1</v>
      </c>
      <c r="I56" s="72" t="str">
        <f>VLOOKUP(A56, '1_문헌특성'!A:AH, 26, 0)</f>
        <v>3D cable-driven robotic system (3DCaLT)</v>
      </c>
      <c r="J56" s="72" t="str">
        <f>VLOOKUP(A56, '1_문헌특성'!A:AH, 29, 0)</f>
        <v>treadmill training (only)</v>
      </c>
      <c r="K56" s="63"/>
      <c r="L56" s="89" t="s">
        <v>309</v>
      </c>
      <c r="M56" s="63" t="s">
        <v>312</v>
      </c>
      <c r="N56" s="63" t="s">
        <v>154</v>
      </c>
      <c r="O56" s="85"/>
      <c r="P56" s="63" t="s">
        <v>261</v>
      </c>
      <c r="Q56" s="63">
        <v>8</v>
      </c>
      <c r="R56" s="63">
        <v>47.4</v>
      </c>
      <c r="S56" s="63">
        <v>1.68</v>
      </c>
      <c r="T56" s="63">
        <v>8</v>
      </c>
      <c r="U56" s="63">
        <v>73.900000000000006</v>
      </c>
      <c r="V56" s="63">
        <v>22.5</v>
      </c>
      <c r="W56" s="86"/>
      <c r="X56" s="86"/>
      <c r="Y56" s="86"/>
      <c r="Z56" s="86"/>
      <c r="AA56" s="86"/>
      <c r="AB56" s="86"/>
    </row>
    <row r="57" spans="1:28" ht="54">
      <c r="A57" s="64">
        <v>216</v>
      </c>
      <c r="B57" s="88" t="str">
        <f>VLOOKUP(A57,'1_문헌특성'!A:AH,2,0)</f>
        <v>Wu (2018)</v>
      </c>
      <c r="C57" s="68" t="str">
        <f>VLOOKUP(A57,'1_문헌특성'!A:AH,3,0)</f>
        <v>RCT</v>
      </c>
      <c r="D57" s="72" t="str">
        <f>VLOOKUP(A57, '1_문헌특성'!A:AH, 8, 0)</f>
        <v>불완전 척수손상</v>
      </c>
      <c r="E57" s="68" t="str">
        <f>VLOOKUP(A57, '1_문헌특성'!A:AH, 9, 0)</f>
        <v>NR</v>
      </c>
      <c r="F57" s="72" t="str">
        <f>VLOOKUP(A57, '1_문헌특성'!A:AH, 23, 0)</f>
        <v>robotic treadmill training</v>
      </c>
      <c r="G57" s="72">
        <f>VLOOKUP(A57, '1_문헌특성'!A:AH, 24, 0)</f>
        <v>1</v>
      </c>
      <c r="H57" s="72">
        <f>VLOOKUP(A57, '1_문헌특성'!A:AH, 25, 0)</f>
        <v>1</v>
      </c>
      <c r="I57" s="72" t="str">
        <f>VLOOKUP(A57, '1_문헌특성'!A:AH, 26, 0)</f>
        <v>3D cable-driven robotic system (3DCaLT)</v>
      </c>
      <c r="J57" s="72" t="str">
        <f>VLOOKUP(A57, '1_문헌특성'!A:AH, 29, 0)</f>
        <v>treadmill training (only)</v>
      </c>
      <c r="K57" s="63"/>
      <c r="L57" s="89" t="s">
        <v>309</v>
      </c>
      <c r="M57" s="63" t="s">
        <v>312</v>
      </c>
      <c r="N57" s="63" t="s">
        <v>154</v>
      </c>
      <c r="O57" s="85"/>
      <c r="P57" s="63" t="s">
        <v>310</v>
      </c>
      <c r="Q57" s="63">
        <v>8</v>
      </c>
      <c r="R57" s="63">
        <v>52</v>
      </c>
      <c r="S57" s="63">
        <v>19.899999999999999</v>
      </c>
      <c r="T57" s="63">
        <v>8</v>
      </c>
      <c r="U57" s="63">
        <v>72.8</v>
      </c>
      <c r="V57" s="63">
        <v>20.3</v>
      </c>
      <c r="W57" s="86"/>
      <c r="X57" s="86"/>
      <c r="Y57" s="86"/>
      <c r="Z57" s="86"/>
      <c r="AA57" s="86"/>
      <c r="AB57" s="86"/>
    </row>
    <row r="58" spans="1:28" ht="54">
      <c r="A58" s="64">
        <v>216</v>
      </c>
      <c r="B58" s="88" t="str">
        <f>VLOOKUP(A58,'1_문헌특성'!A:AH,2,0)</f>
        <v>Wu (2018)</v>
      </c>
      <c r="C58" s="68" t="str">
        <f>VLOOKUP(A58,'1_문헌특성'!A:AH,3,0)</f>
        <v>RCT</v>
      </c>
      <c r="D58" s="72" t="str">
        <f>VLOOKUP(A58, '1_문헌특성'!A:AH, 8, 0)</f>
        <v>불완전 척수손상</v>
      </c>
      <c r="E58" s="68" t="str">
        <f>VLOOKUP(A58, '1_문헌특성'!A:AH, 9, 0)</f>
        <v>NR</v>
      </c>
      <c r="F58" s="72" t="str">
        <f>VLOOKUP(A58, '1_문헌특성'!A:AH, 23, 0)</f>
        <v>robotic treadmill training</v>
      </c>
      <c r="G58" s="72">
        <f>VLOOKUP(A58, '1_문헌특성'!A:AH, 24, 0)</f>
        <v>1</v>
      </c>
      <c r="H58" s="72">
        <f>VLOOKUP(A58, '1_문헌특성'!A:AH, 25, 0)</f>
        <v>1</v>
      </c>
      <c r="I58" s="72" t="str">
        <f>VLOOKUP(A58, '1_문헌특성'!A:AH, 26, 0)</f>
        <v>3D cable-driven robotic system (3DCaLT)</v>
      </c>
      <c r="J58" s="72" t="str">
        <f>VLOOKUP(A58, '1_문헌특성'!A:AH, 29, 0)</f>
        <v>treadmill training (only)</v>
      </c>
      <c r="K58" s="63"/>
      <c r="L58" s="89" t="s">
        <v>309</v>
      </c>
      <c r="M58" s="63" t="s">
        <v>312</v>
      </c>
      <c r="N58" s="63" t="s">
        <v>154</v>
      </c>
      <c r="O58" s="85"/>
      <c r="P58" s="63" t="s">
        <v>311</v>
      </c>
      <c r="Q58" s="63">
        <v>8</v>
      </c>
      <c r="R58" s="63">
        <v>50.9</v>
      </c>
      <c r="S58" s="63">
        <v>17.2</v>
      </c>
      <c r="T58" s="63">
        <v>8</v>
      </c>
      <c r="U58" s="63">
        <v>75.099999999999994</v>
      </c>
      <c r="V58" s="63">
        <v>22.1</v>
      </c>
      <c r="W58" s="86"/>
      <c r="X58" s="86"/>
      <c r="Y58" s="86"/>
      <c r="Z58" s="86"/>
      <c r="AA58" s="86"/>
      <c r="AB58" s="86"/>
    </row>
    <row r="59" spans="1:28" ht="54">
      <c r="A59" s="64">
        <v>216</v>
      </c>
      <c r="B59" s="88" t="str">
        <f>VLOOKUP(A59,'1_문헌특성'!A:AH,2,0)</f>
        <v>Wu (2018)</v>
      </c>
      <c r="C59" s="68" t="str">
        <f>VLOOKUP(A59,'1_문헌특성'!A:AH,3,0)</f>
        <v>RCT</v>
      </c>
      <c r="D59" s="72" t="str">
        <f>VLOOKUP(A59, '1_문헌특성'!A:AH, 8, 0)</f>
        <v>불완전 척수손상</v>
      </c>
      <c r="E59" s="68" t="str">
        <f>VLOOKUP(A59, '1_문헌특성'!A:AH, 9, 0)</f>
        <v>NR</v>
      </c>
      <c r="F59" s="72" t="str">
        <f>VLOOKUP(A59, '1_문헌특성'!A:AH, 23, 0)</f>
        <v>robotic treadmill training</v>
      </c>
      <c r="G59" s="72">
        <f>VLOOKUP(A59, '1_문헌특성'!A:AH, 24, 0)</f>
        <v>1</v>
      </c>
      <c r="H59" s="72">
        <f>VLOOKUP(A59, '1_문헌특성'!A:AH, 25, 0)</f>
        <v>1</v>
      </c>
      <c r="I59" s="72" t="str">
        <f>VLOOKUP(A59, '1_문헌특성'!A:AH, 26, 0)</f>
        <v>3D cable-driven robotic system (3DCaLT)</v>
      </c>
      <c r="J59" s="72" t="str">
        <f>VLOOKUP(A59, '1_문헌특성'!A:AH, 29, 0)</f>
        <v>treadmill training (only)</v>
      </c>
      <c r="K59" s="63"/>
      <c r="L59" s="89" t="s">
        <v>309</v>
      </c>
      <c r="M59" s="93" t="s">
        <v>315</v>
      </c>
      <c r="N59" s="93" t="s">
        <v>316</v>
      </c>
      <c r="O59" s="85"/>
      <c r="P59" s="63" t="s">
        <v>261</v>
      </c>
      <c r="Q59" s="63">
        <v>8</v>
      </c>
      <c r="R59" s="63">
        <v>79.5</v>
      </c>
      <c r="S59" s="63">
        <v>6.4</v>
      </c>
      <c r="T59" s="63">
        <v>8</v>
      </c>
      <c r="U59" s="63">
        <v>71.599999999999994</v>
      </c>
      <c r="V59" s="63">
        <v>4.5999999999999996</v>
      </c>
      <c r="W59" s="86"/>
      <c r="X59" s="86"/>
      <c r="Y59" s="86"/>
      <c r="Z59" s="86"/>
      <c r="AA59" s="86"/>
      <c r="AB59" s="86"/>
    </row>
    <row r="60" spans="1:28" ht="54">
      <c r="A60" s="64">
        <v>216</v>
      </c>
      <c r="B60" s="88" t="str">
        <f>VLOOKUP(A60,'1_문헌특성'!A:AH,2,0)</f>
        <v>Wu (2018)</v>
      </c>
      <c r="C60" s="68" t="str">
        <f>VLOOKUP(A60,'1_문헌특성'!A:AH,3,0)</f>
        <v>RCT</v>
      </c>
      <c r="D60" s="72" t="str">
        <f>VLOOKUP(A60, '1_문헌특성'!A:AH, 8, 0)</f>
        <v>불완전 척수손상</v>
      </c>
      <c r="E60" s="68" t="str">
        <f>VLOOKUP(A60, '1_문헌특성'!A:AH, 9, 0)</f>
        <v>NR</v>
      </c>
      <c r="F60" s="72" t="str">
        <f>VLOOKUP(A60, '1_문헌특성'!A:AH, 23, 0)</f>
        <v>robotic treadmill training</v>
      </c>
      <c r="G60" s="72">
        <f>VLOOKUP(A60, '1_문헌특성'!A:AH, 24, 0)</f>
        <v>1</v>
      </c>
      <c r="H60" s="72">
        <f>VLOOKUP(A60, '1_문헌특성'!A:AH, 25, 0)</f>
        <v>1</v>
      </c>
      <c r="I60" s="72" t="str">
        <f>VLOOKUP(A60, '1_문헌특성'!A:AH, 26, 0)</f>
        <v>3D cable-driven robotic system (3DCaLT)</v>
      </c>
      <c r="J60" s="72" t="str">
        <f>VLOOKUP(A60, '1_문헌특성'!A:AH, 29, 0)</f>
        <v>treadmill training (only)</v>
      </c>
      <c r="K60" s="63"/>
      <c r="L60" s="89" t="s">
        <v>309</v>
      </c>
      <c r="M60" s="93" t="s">
        <v>315</v>
      </c>
      <c r="N60" s="93" t="s">
        <v>316</v>
      </c>
      <c r="O60" s="85"/>
      <c r="P60" s="63" t="s">
        <v>310</v>
      </c>
      <c r="Q60" s="63">
        <v>8</v>
      </c>
      <c r="R60" s="63">
        <v>78</v>
      </c>
      <c r="S60" s="63">
        <v>7.1</v>
      </c>
      <c r="T60" s="63">
        <v>8</v>
      </c>
      <c r="U60" s="63">
        <v>73.099999999999994</v>
      </c>
      <c r="V60" s="63">
        <v>4.5</v>
      </c>
      <c r="W60" s="86"/>
      <c r="X60" s="86"/>
      <c r="Y60" s="86"/>
      <c r="Z60" s="86"/>
      <c r="AA60" s="86"/>
      <c r="AB60" s="86"/>
    </row>
    <row r="61" spans="1:28" ht="54">
      <c r="A61" s="64">
        <v>216</v>
      </c>
      <c r="B61" s="88" t="str">
        <f>VLOOKUP(A61,'1_문헌특성'!A:AH,2,0)</f>
        <v>Wu (2018)</v>
      </c>
      <c r="C61" s="68" t="str">
        <f>VLOOKUP(A61,'1_문헌특성'!A:AH,3,0)</f>
        <v>RCT</v>
      </c>
      <c r="D61" s="72" t="str">
        <f>VLOOKUP(A61, '1_문헌특성'!A:AH, 8, 0)</f>
        <v>불완전 척수손상</v>
      </c>
      <c r="E61" s="68" t="str">
        <f>VLOOKUP(A61, '1_문헌특성'!A:AH, 9, 0)</f>
        <v>NR</v>
      </c>
      <c r="F61" s="72" t="str">
        <f>VLOOKUP(A61, '1_문헌특성'!A:AH, 23, 0)</f>
        <v>robotic treadmill training</v>
      </c>
      <c r="G61" s="72">
        <f>VLOOKUP(A61, '1_문헌특성'!A:AH, 24, 0)</f>
        <v>1</v>
      </c>
      <c r="H61" s="72">
        <f>VLOOKUP(A61, '1_문헌특성'!A:AH, 25, 0)</f>
        <v>1</v>
      </c>
      <c r="I61" s="72" t="str">
        <f>VLOOKUP(A61, '1_문헌특성'!A:AH, 26, 0)</f>
        <v>3D cable-driven robotic system (3DCaLT)</v>
      </c>
      <c r="J61" s="72" t="str">
        <f>VLOOKUP(A61, '1_문헌특성'!A:AH, 29, 0)</f>
        <v>treadmill training (only)</v>
      </c>
      <c r="K61" s="63"/>
      <c r="L61" s="89" t="s">
        <v>309</v>
      </c>
      <c r="M61" s="93" t="s">
        <v>315</v>
      </c>
      <c r="N61" s="93" t="s">
        <v>316</v>
      </c>
      <c r="O61" s="85"/>
      <c r="P61" s="63" t="s">
        <v>311</v>
      </c>
      <c r="Q61" s="63">
        <v>8</v>
      </c>
      <c r="R61" s="63">
        <v>79</v>
      </c>
      <c r="S61" s="63">
        <v>7</v>
      </c>
      <c r="T61" s="63">
        <v>8</v>
      </c>
      <c r="U61" s="63">
        <v>73.099999999999994</v>
      </c>
      <c r="V61" s="63">
        <v>4</v>
      </c>
      <c r="W61" s="86"/>
      <c r="X61" s="86"/>
      <c r="Y61" s="86"/>
      <c r="Z61" s="86"/>
      <c r="AA61" s="86"/>
      <c r="AB61" s="86"/>
    </row>
    <row r="62" spans="1:28" ht="54">
      <c r="A62" s="64">
        <v>216</v>
      </c>
      <c r="B62" s="88" t="str">
        <f>VLOOKUP(A62,'1_문헌특성'!A:AH,2,0)</f>
        <v>Wu (2018)</v>
      </c>
      <c r="C62" s="68" t="str">
        <f>VLOOKUP(A62,'1_문헌특성'!A:AH,3,0)</f>
        <v>RCT</v>
      </c>
      <c r="D62" s="72" t="str">
        <f>VLOOKUP(A62, '1_문헌특성'!A:AH, 8, 0)</f>
        <v>불완전 척수손상</v>
      </c>
      <c r="E62" s="68" t="str">
        <f>VLOOKUP(A62, '1_문헌특성'!A:AH, 9, 0)</f>
        <v>NR</v>
      </c>
      <c r="F62" s="72" t="str">
        <f>VLOOKUP(A62, '1_문헌특성'!A:AH, 23, 0)</f>
        <v>robotic treadmill training</v>
      </c>
      <c r="G62" s="72">
        <f>VLOOKUP(A62, '1_문헌특성'!A:AH, 24, 0)</f>
        <v>1</v>
      </c>
      <c r="H62" s="72">
        <f>VLOOKUP(A62, '1_문헌특성'!A:AH, 25, 0)</f>
        <v>1</v>
      </c>
      <c r="I62" s="72" t="str">
        <f>VLOOKUP(A62, '1_문헌특성'!A:AH, 26, 0)</f>
        <v>3D cable-driven robotic system (3DCaLT)</v>
      </c>
      <c r="J62" s="72" t="str">
        <f>VLOOKUP(A62, '1_문헌특성'!A:AH, 29, 0)</f>
        <v>treadmill training (only)</v>
      </c>
      <c r="K62" s="63"/>
      <c r="L62" s="89" t="s">
        <v>309</v>
      </c>
      <c r="M62" s="63" t="s">
        <v>317</v>
      </c>
      <c r="N62" s="63"/>
      <c r="O62" s="85"/>
      <c r="P62" s="63" t="s">
        <v>261</v>
      </c>
      <c r="Q62" s="63">
        <v>8</v>
      </c>
      <c r="R62" s="63">
        <v>20.5</v>
      </c>
      <c r="S62" s="63">
        <v>6.4</v>
      </c>
      <c r="T62" s="63">
        <v>8</v>
      </c>
      <c r="U62" s="63">
        <v>28.4</v>
      </c>
      <c r="V62" s="63">
        <v>4.5999999999999996</v>
      </c>
      <c r="W62" s="86"/>
      <c r="X62" s="86"/>
      <c r="Y62" s="86"/>
      <c r="Z62" s="86"/>
      <c r="AA62" s="86"/>
      <c r="AB62" s="86"/>
    </row>
    <row r="63" spans="1:28" ht="54">
      <c r="A63" s="64">
        <v>216</v>
      </c>
      <c r="B63" s="88" t="str">
        <f>VLOOKUP(A63,'1_문헌특성'!A:AH,2,0)</f>
        <v>Wu (2018)</v>
      </c>
      <c r="C63" s="68" t="str">
        <f>VLOOKUP(A63,'1_문헌특성'!A:AH,3,0)</f>
        <v>RCT</v>
      </c>
      <c r="D63" s="72" t="str">
        <f>VLOOKUP(A63, '1_문헌특성'!A:AH, 8, 0)</f>
        <v>불완전 척수손상</v>
      </c>
      <c r="E63" s="68" t="str">
        <f>VLOOKUP(A63, '1_문헌특성'!A:AH, 9, 0)</f>
        <v>NR</v>
      </c>
      <c r="F63" s="72" t="str">
        <f>VLOOKUP(A63, '1_문헌특성'!A:AH, 23, 0)</f>
        <v>robotic treadmill training</v>
      </c>
      <c r="G63" s="72">
        <f>VLOOKUP(A63, '1_문헌특성'!A:AH, 24, 0)</f>
        <v>1</v>
      </c>
      <c r="H63" s="72">
        <f>VLOOKUP(A63, '1_문헌특성'!A:AH, 25, 0)</f>
        <v>1</v>
      </c>
      <c r="I63" s="72" t="str">
        <f>VLOOKUP(A63, '1_문헌특성'!A:AH, 26, 0)</f>
        <v>3D cable-driven robotic system (3DCaLT)</v>
      </c>
      <c r="J63" s="72" t="str">
        <f>VLOOKUP(A63, '1_문헌특성'!A:AH, 29, 0)</f>
        <v>treadmill training (only)</v>
      </c>
      <c r="K63" s="63"/>
      <c r="L63" s="89" t="s">
        <v>309</v>
      </c>
      <c r="M63" s="63" t="s">
        <v>317</v>
      </c>
      <c r="N63" s="63"/>
      <c r="O63" s="85"/>
      <c r="P63" s="63" t="s">
        <v>310</v>
      </c>
      <c r="Q63" s="63">
        <v>8</v>
      </c>
      <c r="R63" s="63">
        <v>22</v>
      </c>
      <c r="S63" s="63">
        <v>3.6</v>
      </c>
      <c r="T63" s="63">
        <v>8</v>
      </c>
      <c r="U63" s="63">
        <v>28.7</v>
      </c>
      <c r="V63" s="63">
        <v>5.4</v>
      </c>
      <c r="W63" s="86"/>
      <c r="X63" s="86"/>
      <c r="Y63" s="86"/>
      <c r="Z63" s="86"/>
      <c r="AA63" s="86"/>
      <c r="AB63" s="86"/>
    </row>
    <row r="64" spans="1:28" ht="54">
      <c r="A64" s="64">
        <v>216</v>
      </c>
      <c r="B64" s="88" t="str">
        <f>VLOOKUP(A64,'1_문헌특성'!A:AH,2,0)</f>
        <v>Wu (2018)</v>
      </c>
      <c r="C64" s="68" t="str">
        <f>VLOOKUP(A64,'1_문헌특성'!A:AH,3,0)</f>
        <v>RCT</v>
      </c>
      <c r="D64" s="72" t="str">
        <f>VLOOKUP(A64, '1_문헌특성'!A:AH, 8, 0)</f>
        <v>불완전 척수손상</v>
      </c>
      <c r="E64" s="68" t="str">
        <f>VLOOKUP(A64, '1_문헌특성'!A:AH, 9, 0)</f>
        <v>NR</v>
      </c>
      <c r="F64" s="72" t="str">
        <f>VLOOKUP(A64, '1_문헌특성'!A:AH, 23, 0)</f>
        <v>robotic treadmill training</v>
      </c>
      <c r="G64" s="72">
        <f>VLOOKUP(A64, '1_문헌특성'!A:AH, 24, 0)</f>
        <v>1</v>
      </c>
      <c r="H64" s="72">
        <f>VLOOKUP(A64, '1_문헌특성'!A:AH, 25, 0)</f>
        <v>1</v>
      </c>
      <c r="I64" s="72" t="str">
        <f>VLOOKUP(A64, '1_문헌특성'!A:AH, 26, 0)</f>
        <v>3D cable-driven robotic system (3DCaLT)</v>
      </c>
      <c r="J64" s="72" t="str">
        <f>VLOOKUP(A64, '1_문헌특성'!A:AH, 29, 0)</f>
        <v>treadmill training (only)</v>
      </c>
      <c r="K64" s="63"/>
      <c r="L64" s="89" t="s">
        <v>309</v>
      </c>
      <c r="M64" s="63" t="s">
        <v>317</v>
      </c>
      <c r="N64" s="63"/>
      <c r="O64" s="85"/>
      <c r="P64" s="63" t="s">
        <v>311</v>
      </c>
      <c r="Q64" s="63">
        <v>8</v>
      </c>
      <c r="R64" s="63">
        <v>21</v>
      </c>
      <c r="S64" s="63">
        <v>6.9</v>
      </c>
      <c r="T64" s="63">
        <v>8</v>
      </c>
      <c r="U64" s="63">
        <v>28.3</v>
      </c>
      <c r="V64" s="63">
        <v>4.2</v>
      </c>
      <c r="W64" s="86"/>
      <c r="X64" s="86"/>
      <c r="Y64" s="86"/>
      <c r="Z64" s="86"/>
      <c r="AA64" s="86"/>
      <c r="AB64" s="86"/>
    </row>
    <row r="65" spans="1:28" ht="54">
      <c r="A65" s="64">
        <v>216</v>
      </c>
      <c r="B65" s="88" t="str">
        <f>VLOOKUP(A65,'1_문헌특성'!A:AH,2,0)</f>
        <v>Wu (2018)</v>
      </c>
      <c r="C65" s="68" t="str">
        <f>VLOOKUP(A65,'1_문헌특성'!A:AH,3,0)</f>
        <v>RCT</v>
      </c>
      <c r="D65" s="72" t="str">
        <f>VLOOKUP(A65, '1_문헌특성'!A:AH, 8, 0)</f>
        <v>불완전 척수손상</v>
      </c>
      <c r="E65" s="68" t="str">
        <f>VLOOKUP(A65, '1_문헌특성'!A:AH, 9, 0)</f>
        <v>NR</v>
      </c>
      <c r="F65" s="72" t="str">
        <f>VLOOKUP(A65, '1_문헌특성'!A:AH, 23, 0)</f>
        <v>robotic treadmill training</v>
      </c>
      <c r="G65" s="72">
        <f>VLOOKUP(A65, '1_문헌특성'!A:AH, 24, 0)</f>
        <v>1</v>
      </c>
      <c r="H65" s="72">
        <f>VLOOKUP(A65, '1_문헌특성'!A:AH, 25, 0)</f>
        <v>1</v>
      </c>
      <c r="I65" s="72" t="str">
        <f>VLOOKUP(A65, '1_문헌특성'!A:AH, 26, 0)</f>
        <v>3D cable-driven robotic system (3DCaLT)</v>
      </c>
      <c r="J65" s="72" t="str">
        <f>VLOOKUP(A65, '1_문헌특성'!A:AH, 29, 0)</f>
        <v>treadmill training (only)</v>
      </c>
      <c r="K65" s="63"/>
      <c r="L65" s="89" t="s">
        <v>318</v>
      </c>
      <c r="M65" s="63" t="s">
        <v>313</v>
      </c>
      <c r="N65" s="63" t="s">
        <v>314</v>
      </c>
      <c r="O65" s="85"/>
      <c r="P65" s="63" t="s">
        <v>261</v>
      </c>
      <c r="Q65" s="63">
        <v>8</v>
      </c>
      <c r="R65" s="63">
        <v>0.46</v>
      </c>
      <c r="S65" s="63">
        <v>7.0000000000000007E-2</v>
      </c>
      <c r="T65" s="63">
        <v>8</v>
      </c>
      <c r="U65" s="63">
        <v>0.51</v>
      </c>
      <c r="V65" s="63">
        <v>0.09</v>
      </c>
      <c r="W65" s="86"/>
      <c r="X65" s="86"/>
      <c r="Y65" s="86"/>
      <c r="Z65" s="86"/>
      <c r="AA65" s="86"/>
      <c r="AB65" s="86" t="s">
        <v>326</v>
      </c>
    </row>
    <row r="66" spans="1:28" ht="54">
      <c r="A66" s="64">
        <v>216</v>
      </c>
      <c r="B66" s="88" t="str">
        <f>VLOOKUP(A66,'1_문헌특성'!A:AH,2,0)</f>
        <v>Wu (2018)</v>
      </c>
      <c r="C66" s="68" t="str">
        <f>VLOOKUP(A66,'1_문헌특성'!A:AH,3,0)</f>
        <v>RCT</v>
      </c>
      <c r="D66" s="72" t="str">
        <f>VLOOKUP(A66, '1_문헌특성'!A:AH, 8, 0)</f>
        <v>불완전 척수손상</v>
      </c>
      <c r="E66" s="68" t="str">
        <f>VLOOKUP(A66, '1_문헌특성'!A:AH, 9, 0)</f>
        <v>NR</v>
      </c>
      <c r="F66" s="72" t="str">
        <f>VLOOKUP(A66, '1_문헌특성'!A:AH, 23, 0)</f>
        <v>robotic treadmill training</v>
      </c>
      <c r="G66" s="72">
        <f>VLOOKUP(A66, '1_문헌특성'!A:AH, 24, 0)</f>
        <v>1</v>
      </c>
      <c r="H66" s="72">
        <f>VLOOKUP(A66, '1_문헌특성'!A:AH, 25, 0)</f>
        <v>1</v>
      </c>
      <c r="I66" s="72" t="str">
        <f>VLOOKUP(A66, '1_문헌특성'!A:AH, 26, 0)</f>
        <v>3D cable-driven robotic system (3DCaLT)</v>
      </c>
      <c r="J66" s="72" t="str">
        <f>VLOOKUP(A66, '1_문헌특성'!A:AH, 29, 0)</f>
        <v>treadmill training (only)</v>
      </c>
      <c r="K66" s="63"/>
      <c r="L66" s="89" t="s">
        <v>318</v>
      </c>
      <c r="M66" s="63" t="s">
        <v>313</v>
      </c>
      <c r="N66" s="63" t="s">
        <v>314</v>
      </c>
      <c r="O66" s="85"/>
      <c r="P66" s="63" t="s">
        <v>310</v>
      </c>
      <c r="Q66" s="63">
        <v>8</v>
      </c>
      <c r="R66" s="63">
        <v>0.48</v>
      </c>
      <c r="S66" s="63">
        <v>0.1</v>
      </c>
      <c r="T66" s="63">
        <v>8</v>
      </c>
      <c r="U66" s="63">
        <v>0.51</v>
      </c>
      <c r="V66" s="63">
        <v>0.09</v>
      </c>
      <c r="W66" s="86"/>
      <c r="X66" s="86"/>
      <c r="Y66" s="86"/>
      <c r="Z66" s="86"/>
      <c r="AA66" s="86"/>
      <c r="AB66" s="86"/>
    </row>
    <row r="67" spans="1:28" ht="54">
      <c r="A67" s="64">
        <v>216</v>
      </c>
      <c r="B67" s="88" t="str">
        <f>VLOOKUP(A67,'1_문헌특성'!A:AH,2,0)</f>
        <v>Wu (2018)</v>
      </c>
      <c r="C67" s="68" t="str">
        <f>VLOOKUP(A67,'1_문헌특성'!A:AH,3,0)</f>
        <v>RCT</v>
      </c>
      <c r="D67" s="72" t="str">
        <f>VLOOKUP(A67, '1_문헌특성'!A:AH, 8, 0)</f>
        <v>불완전 척수손상</v>
      </c>
      <c r="E67" s="68" t="str">
        <f>VLOOKUP(A67, '1_문헌특성'!A:AH, 9, 0)</f>
        <v>NR</v>
      </c>
      <c r="F67" s="72" t="str">
        <f>VLOOKUP(A67, '1_문헌특성'!A:AH, 23, 0)</f>
        <v>robotic treadmill training</v>
      </c>
      <c r="G67" s="72">
        <f>VLOOKUP(A67, '1_문헌특성'!A:AH, 24, 0)</f>
        <v>1</v>
      </c>
      <c r="H67" s="72">
        <f>VLOOKUP(A67, '1_문헌특성'!A:AH, 25, 0)</f>
        <v>1</v>
      </c>
      <c r="I67" s="72" t="str">
        <f>VLOOKUP(A67, '1_문헌특성'!A:AH, 26, 0)</f>
        <v>3D cable-driven robotic system (3DCaLT)</v>
      </c>
      <c r="J67" s="72" t="str">
        <f>VLOOKUP(A67, '1_문헌특성'!A:AH, 29, 0)</f>
        <v>treadmill training (only)</v>
      </c>
      <c r="K67" s="63"/>
      <c r="L67" s="89" t="s">
        <v>318</v>
      </c>
      <c r="M67" s="63" t="s">
        <v>313</v>
      </c>
      <c r="N67" s="63" t="s">
        <v>314</v>
      </c>
      <c r="O67" s="85"/>
      <c r="P67" s="63" t="s">
        <v>311</v>
      </c>
      <c r="Q67" s="63">
        <v>8</v>
      </c>
      <c r="R67" s="63">
        <v>0.46</v>
      </c>
      <c r="S67" s="63">
        <v>0.1</v>
      </c>
      <c r="T67" s="63">
        <v>8</v>
      </c>
      <c r="U67" s="63">
        <v>0.51</v>
      </c>
      <c r="V67" s="63">
        <v>0.09</v>
      </c>
      <c r="W67" s="86"/>
      <c r="X67" s="86"/>
      <c r="Y67" s="86"/>
      <c r="Z67" s="86"/>
      <c r="AA67" s="86"/>
      <c r="AB67" s="86"/>
    </row>
    <row r="68" spans="1:28" ht="54">
      <c r="A68" s="64">
        <v>216</v>
      </c>
      <c r="B68" s="88" t="str">
        <f>VLOOKUP(A68,'1_문헌특성'!A:AH,2,0)</f>
        <v>Wu (2018)</v>
      </c>
      <c r="C68" s="68" t="str">
        <f>VLOOKUP(A68,'1_문헌특성'!A:AH,3,0)</f>
        <v>RCT</v>
      </c>
      <c r="D68" s="72" t="str">
        <f>VLOOKUP(A68, '1_문헌특성'!A:AH, 8, 0)</f>
        <v>불완전 척수손상</v>
      </c>
      <c r="E68" s="68" t="str">
        <f>VLOOKUP(A68, '1_문헌특성'!A:AH, 9, 0)</f>
        <v>NR</v>
      </c>
      <c r="F68" s="72" t="str">
        <f>VLOOKUP(A68, '1_문헌특성'!A:AH, 23, 0)</f>
        <v>robotic treadmill training</v>
      </c>
      <c r="G68" s="72">
        <f>VLOOKUP(A68, '1_문헌특성'!A:AH, 24, 0)</f>
        <v>1</v>
      </c>
      <c r="H68" s="72">
        <f>VLOOKUP(A68, '1_문헌특성'!A:AH, 25, 0)</f>
        <v>1</v>
      </c>
      <c r="I68" s="72" t="str">
        <f>VLOOKUP(A68, '1_문헌특성'!A:AH, 26, 0)</f>
        <v>3D cable-driven robotic system (3DCaLT)</v>
      </c>
      <c r="J68" s="72" t="str">
        <f>VLOOKUP(A68, '1_문헌특성'!A:AH, 29, 0)</f>
        <v>treadmill training (only)</v>
      </c>
      <c r="K68" s="63"/>
      <c r="L68" s="89" t="s">
        <v>318</v>
      </c>
      <c r="M68" s="63" t="s">
        <v>312</v>
      </c>
      <c r="N68" s="63" t="s">
        <v>154</v>
      </c>
      <c r="O68" s="85"/>
      <c r="P68" s="63" t="s">
        <v>261</v>
      </c>
      <c r="Q68" s="63">
        <v>8</v>
      </c>
      <c r="R68" s="63">
        <v>60.7</v>
      </c>
      <c r="S68" s="63">
        <v>21.4</v>
      </c>
      <c r="T68" s="63">
        <v>8</v>
      </c>
      <c r="U68" s="63">
        <v>89.5</v>
      </c>
      <c r="V68" s="63">
        <v>28.5</v>
      </c>
      <c r="W68" s="86"/>
      <c r="X68" s="86"/>
      <c r="Y68" s="86"/>
      <c r="Z68" s="86"/>
      <c r="AA68" s="86"/>
      <c r="AB68" s="86"/>
    </row>
    <row r="69" spans="1:28" ht="54">
      <c r="A69" s="64">
        <v>216</v>
      </c>
      <c r="B69" s="88" t="str">
        <f>VLOOKUP(A69,'1_문헌특성'!A:AH,2,0)</f>
        <v>Wu (2018)</v>
      </c>
      <c r="C69" s="68" t="str">
        <f>VLOOKUP(A69,'1_문헌특성'!A:AH,3,0)</f>
        <v>RCT</v>
      </c>
      <c r="D69" s="72" t="str">
        <f>VLOOKUP(A69, '1_문헌특성'!A:AH, 8, 0)</f>
        <v>불완전 척수손상</v>
      </c>
      <c r="E69" s="68" t="str">
        <f>VLOOKUP(A69, '1_문헌특성'!A:AH, 9, 0)</f>
        <v>NR</v>
      </c>
      <c r="F69" s="72" t="str">
        <f>VLOOKUP(A69, '1_문헌특성'!A:AH, 23, 0)</f>
        <v>robotic treadmill training</v>
      </c>
      <c r="G69" s="72">
        <f>VLOOKUP(A69, '1_문헌특성'!A:AH, 24, 0)</f>
        <v>1</v>
      </c>
      <c r="H69" s="72">
        <f>VLOOKUP(A69, '1_문헌특성'!A:AH, 25, 0)</f>
        <v>1</v>
      </c>
      <c r="I69" s="72" t="str">
        <f>VLOOKUP(A69, '1_문헌특성'!A:AH, 26, 0)</f>
        <v>3D cable-driven robotic system (3DCaLT)</v>
      </c>
      <c r="J69" s="72" t="str">
        <f>VLOOKUP(A69, '1_문헌특성'!A:AH, 29, 0)</f>
        <v>treadmill training (only)</v>
      </c>
      <c r="K69" s="63"/>
      <c r="L69" s="89" t="s">
        <v>318</v>
      </c>
      <c r="M69" s="63" t="s">
        <v>312</v>
      </c>
      <c r="N69" s="63" t="s">
        <v>154</v>
      </c>
      <c r="O69" s="85"/>
      <c r="P69" s="63" t="s">
        <v>310</v>
      </c>
      <c r="Q69" s="63">
        <v>8</v>
      </c>
      <c r="R69" s="63">
        <v>63.1</v>
      </c>
      <c r="S69" s="63">
        <v>27.3</v>
      </c>
      <c r="T69" s="63">
        <v>8</v>
      </c>
      <c r="U69" s="63">
        <v>88.8</v>
      </c>
      <c r="V69" s="63">
        <v>29.1</v>
      </c>
      <c r="W69" s="86"/>
      <c r="X69" s="86"/>
      <c r="Y69" s="86"/>
      <c r="Z69" s="86"/>
      <c r="AA69" s="86"/>
      <c r="AB69" s="86"/>
    </row>
    <row r="70" spans="1:28" ht="54">
      <c r="A70" s="64">
        <v>216</v>
      </c>
      <c r="B70" s="88" t="str">
        <f>VLOOKUP(A70,'1_문헌특성'!A:AH,2,0)</f>
        <v>Wu (2018)</v>
      </c>
      <c r="C70" s="68" t="str">
        <f>VLOOKUP(A70,'1_문헌특성'!A:AH,3,0)</f>
        <v>RCT</v>
      </c>
      <c r="D70" s="72" t="str">
        <f>VLOOKUP(A70, '1_문헌특성'!A:AH, 8, 0)</f>
        <v>불완전 척수손상</v>
      </c>
      <c r="E70" s="68" t="str">
        <f>VLOOKUP(A70, '1_문헌특성'!A:AH, 9, 0)</f>
        <v>NR</v>
      </c>
      <c r="F70" s="72" t="str">
        <f>VLOOKUP(A70, '1_문헌특성'!A:AH, 23, 0)</f>
        <v>robotic treadmill training</v>
      </c>
      <c r="G70" s="72">
        <f>VLOOKUP(A70, '1_문헌특성'!A:AH, 24, 0)</f>
        <v>1</v>
      </c>
      <c r="H70" s="72">
        <f>VLOOKUP(A70, '1_문헌특성'!A:AH, 25, 0)</f>
        <v>1</v>
      </c>
      <c r="I70" s="72" t="str">
        <f>VLOOKUP(A70, '1_문헌특성'!A:AH, 26, 0)</f>
        <v>3D cable-driven robotic system (3DCaLT)</v>
      </c>
      <c r="J70" s="72" t="str">
        <f>VLOOKUP(A70, '1_문헌특성'!A:AH, 29, 0)</f>
        <v>treadmill training (only)</v>
      </c>
      <c r="K70" s="63"/>
      <c r="L70" s="89" t="s">
        <v>318</v>
      </c>
      <c r="M70" s="63" t="s">
        <v>312</v>
      </c>
      <c r="N70" s="63" t="s">
        <v>154</v>
      </c>
      <c r="O70" s="85"/>
      <c r="P70" s="63" t="s">
        <v>311</v>
      </c>
      <c r="Q70" s="63">
        <v>8</v>
      </c>
      <c r="R70" s="63">
        <v>64.2</v>
      </c>
      <c r="S70" s="63">
        <v>23.6</v>
      </c>
      <c r="T70" s="63">
        <v>8</v>
      </c>
      <c r="U70" s="63">
        <v>92.6</v>
      </c>
      <c r="V70" s="63">
        <v>31.4</v>
      </c>
      <c r="W70" s="86"/>
      <c r="X70" s="86"/>
      <c r="Y70" s="86"/>
      <c r="Z70" s="86"/>
      <c r="AA70" s="86"/>
      <c r="AB70" s="86"/>
    </row>
    <row r="71" spans="1:28" ht="54">
      <c r="A71" s="64">
        <v>216</v>
      </c>
      <c r="B71" s="88" t="str">
        <f>VLOOKUP(A71,'1_문헌특성'!A:AH,2,0)</f>
        <v>Wu (2018)</v>
      </c>
      <c r="C71" s="68" t="str">
        <f>VLOOKUP(A71,'1_문헌특성'!A:AH,3,0)</f>
        <v>RCT</v>
      </c>
      <c r="D71" s="72" t="str">
        <f>VLOOKUP(A71, '1_문헌특성'!A:AH, 8, 0)</f>
        <v>불완전 척수손상</v>
      </c>
      <c r="E71" s="68" t="str">
        <f>VLOOKUP(A71, '1_문헌특성'!A:AH, 9, 0)</f>
        <v>NR</v>
      </c>
      <c r="F71" s="72" t="str">
        <f>VLOOKUP(A71, '1_문헌특성'!A:AH, 23, 0)</f>
        <v>robotic treadmill training</v>
      </c>
      <c r="G71" s="72">
        <f>VLOOKUP(A71, '1_문헌특성'!A:AH, 24, 0)</f>
        <v>1</v>
      </c>
      <c r="H71" s="72">
        <f>VLOOKUP(A71, '1_문헌특성'!A:AH, 25, 0)</f>
        <v>1</v>
      </c>
      <c r="I71" s="72" t="str">
        <f>VLOOKUP(A71, '1_문헌특성'!A:AH, 26, 0)</f>
        <v>3D cable-driven robotic system (3DCaLT)</v>
      </c>
      <c r="J71" s="72" t="str">
        <f>VLOOKUP(A71, '1_문헌특성'!A:AH, 29, 0)</f>
        <v>treadmill training (only)</v>
      </c>
      <c r="K71" s="63"/>
      <c r="L71" s="89" t="s">
        <v>318</v>
      </c>
      <c r="M71" s="63" t="s">
        <v>315</v>
      </c>
      <c r="N71" s="63" t="s">
        <v>316</v>
      </c>
      <c r="O71" s="85"/>
      <c r="P71" s="63" t="s">
        <v>261</v>
      </c>
      <c r="Q71" s="63">
        <v>8</v>
      </c>
      <c r="R71" s="63">
        <v>75.2</v>
      </c>
      <c r="S71" s="63">
        <v>6.8</v>
      </c>
      <c r="T71" s="63">
        <v>8</v>
      </c>
      <c r="U71" s="63">
        <v>71.900000000000006</v>
      </c>
      <c r="V71" s="63">
        <v>9.8000000000000007</v>
      </c>
      <c r="W71" s="86"/>
      <c r="X71" s="86"/>
      <c r="Y71" s="86"/>
      <c r="Z71" s="86"/>
      <c r="AA71" s="86"/>
      <c r="AB71" s="86"/>
    </row>
    <row r="72" spans="1:28" ht="54">
      <c r="A72" s="64">
        <v>216</v>
      </c>
      <c r="B72" s="88" t="str">
        <f>VLOOKUP(A72,'1_문헌특성'!A:AH,2,0)</f>
        <v>Wu (2018)</v>
      </c>
      <c r="C72" s="68" t="str">
        <f>VLOOKUP(A72,'1_문헌특성'!A:AH,3,0)</f>
        <v>RCT</v>
      </c>
      <c r="D72" s="72" t="str">
        <f>VLOOKUP(A72, '1_문헌특성'!A:AH, 8, 0)</f>
        <v>불완전 척수손상</v>
      </c>
      <c r="E72" s="68" t="str">
        <f>VLOOKUP(A72, '1_문헌특성'!A:AH, 9, 0)</f>
        <v>NR</v>
      </c>
      <c r="F72" s="72" t="str">
        <f>VLOOKUP(A72, '1_문헌특성'!A:AH, 23, 0)</f>
        <v>robotic treadmill training</v>
      </c>
      <c r="G72" s="72">
        <f>VLOOKUP(A72, '1_문헌특성'!A:AH, 24, 0)</f>
        <v>1</v>
      </c>
      <c r="H72" s="72">
        <f>VLOOKUP(A72, '1_문헌특성'!A:AH, 25, 0)</f>
        <v>1</v>
      </c>
      <c r="I72" s="72" t="str">
        <f>VLOOKUP(A72, '1_문헌특성'!A:AH, 26, 0)</f>
        <v>3D cable-driven robotic system (3DCaLT)</v>
      </c>
      <c r="J72" s="72" t="str">
        <f>VLOOKUP(A72, '1_문헌특성'!A:AH, 29, 0)</f>
        <v>treadmill training (only)</v>
      </c>
      <c r="K72" s="63"/>
      <c r="L72" s="89" t="s">
        <v>318</v>
      </c>
      <c r="M72" s="63" t="s">
        <v>315</v>
      </c>
      <c r="N72" s="63" t="s">
        <v>316</v>
      </c>
      <c r="O72" s="85"/>
      <c r="P72" s="63" t="s">
        <v>310</v>
      </c>
      <c r="Q72" s="63">
        <v>8</v>
      </c>
      <c r="R72" s="63">
        <v>74.400000000000006</v>
      </c>
      <c r="S72" s="63">
        <v>7.5</v>
      </c>
      <c r="T72" s="63">
        <v>8</v>
      </c>
      <c r="U72" s="63">
        <v>70.3</v>
      </c>
      <c r="V72" s="63">
        <v>5.2</v>
      </c>
      <c r="W72" s="86"/>
      <c r="X72" s="86"/>
      <c r="Y72" s="86"/>
      <c r="Z72" s="86"/>
      <c r="AA72" s="86"/>
      <c r="AB72" s="86"/>
    </row>
    <row r="73" spans="1:28" ht="54">
      <c r="A73" s="64">
        <v>216</v>
      </c>
      <c r="B73" s="88" t="str">
        <f>VLOOKUP(A73,'1_문헌특성'!A:AH,2,0)</f>
        <v>Wu (2018)</v>
      </c>
      <c r="C73" s="68" t="str">
        <f>VLOOKUP(A73,'1_문헌특성'!A:AH,3,0)</f>
        <v>RCT</v>
      </c>
      <c r="D73" s="72" t="str">
        <f>VLOOKUP(A73, '1_문헌특성'!A:AH, 8, 0)</f>
        <v>불완전 척수손상</v>
      </c>
      <c r="E73" s="68" t="str">
        <f>VLOOKUP(A73, '1_문헌특성'!A:AH, 9, 0)</f>
        <v>NR</v>
      </c>
      <c r="F73" s="72" t="str">
        <f>VLOOKUP(A73, '1_문헌특성'!A:AH, 23, 0)</f>
        <v>robotic treadmill training</v>
      </c>
      <c r="G73" s="72">
        <f>VLOOKUP(A73, '1_문헌특성'!A:AH, 24, 0)</f>
        <v>1</v>
      </c>
      <c r="H73" s="72">
        <f>VLOOKUP(A73, '1_문헌특성'!A:AH, 25, 0)</f>
        <v>1</v>
      </c>
      <c r="I73" s="72" t="str">
        <f>VLOOKUP(A73, '1_문헌특성'!A:AH, 26, 0)</f>
        <v>3D cable-driven robotic system (3DCaLT)</v>
      </c>
      <c r="J73" s="72" t="str">
        <f>VLOOKUP(A73, '1_문헌특성'!A:AH, 29, 0)</f>
        <v>treadmill training (only)</v>
      </c>
      <c r="K73" s="63"/>
      <c r="L73" s="89" t="s">
        <v>318</v>
      </c>
      <c r="M73" s="63" t="s">
        <v>315</v>
      </c>
      <c r="N73" s="63" t="s">
        <v>316</v>
      </c>
      <c r="O73" s="85"/>
      <c r="P73" s="63" t="s">
        <v>311</v>
      </c>
      <c r="Q73" s="63">
        <v>8</v>
      </c>
      <c r="R73" s="63">
        <v>75</v>
      </c>
      <c r="S73" s="63">
        <v>7.5</v>
      </c>
      <c r="T73" s="63">
        <v>8</v>
      </c>
      <c r="U73" s="63">
        <v>69.3</v>
      </c>
      <c r="V73" s="63">
        <v>5.0999999999999996</v>
      </c>
      <c r="W73" s="86"/>
      <c r="X73" s="86"/>
      <c r="Y73" s="86"/>
      <c r="Z73" s="86"/>
      <c r="AA73" s="86"/>
      <c r="AB73" s="86"/>
    </row>
    <row r="74" spans="1:28" ht="54">
      <c r="A74" s="64">
        <v>216</v>
      </c>
      <c r="B74" s="88" t="str">
        <f>VLOOKUP(A74,'1_문헌특성'!A:AH,2,0)</f>
        <v>Wu (2018)</v>
      </c>
      <c r="C74" s="68" t="str">
        <f>VLOOKUP(A74,'1_문헌특성'!A:AH,3,0)</f>
        <v>RCT</v>
      </c>
      <c r="D74" s="72" t="str">
        <f>VLOOKUP(A74, '1_문헌특성'!A:AH, 8, 0)</f>
        <v>불완전 척수손상</v>
      </c>
      <c r="E74" s="68" t="str">
        <f>VLOOKUP(A74, '1_문헌특성'!A:AH, 9, 0)</f>
        <v>NR</v>
      </c>
      <c r="F74" s="72" t="str">
        <f>VLOOKUP(A74, '1_문헌특성'!A:AH, 23, 0)</f>
        <v>robotic treadmill training</v>
      </c>
      <c r="G74" s="72">
        <f>VLOOKUP(A74, '1_문헌특성'!A:AH, 24, 0)</f>
        <v>1</v>
      </c>
      <c r="H74" s="72">
        <f>VLOOKUP(A74, '1_문헌특성'!A:AH, 25, 0)</f>
        <v>1</v>
      </c>
      <c r="I74" s="72" t="str">
        <f>VLOOKUP(A74, '1_문헌특성'!A:AH, 26, 0)</f>
        <v>3D cable-driven robotic system (3DCaLT)</v>
      </c>
      <c r="J74" s="72" t="str">
        <f>VLOOKUP(A74, '1_문헌특성'!A:AH, 29, 0)</f>
        <v>treadmill training (only)</v>
      </c>
      <c r="K74" s="63"/>
      <c r="L74" s="89" t="s">
        <v>318</v>
      </c>
      <c r="M74" s="63" t="s">
        <v>317</v>
      </c>
      <c r="N74" s="63"/>
      <c r="O74" s="85"/>
      <c r="P74" s="63" t="s">
        <v>261</v>
      </c>
      <c r="Q74" s="63">
        <v>8</v>
      </c>
      <c r="R74" s="63">
        <v>24.6</v>
      </c>
      <c r="S74" s="63">
        <v>6.8</v>
      </c>
      <c r="T74" s="63">
        <v>8</v>
      </c>
      <c r="U74" s="63">
        <v>33.799999999999997</v>
      </c>
      <c r="V74" s="63">
        <v>8</v>
      </c>
      <c r="W74" s="86"/>
      <c r="X74" s="86"/>
      <c r="Y74" s="86"/>
      <c r="Z74" s="86"/>
      <c r="AA74" s="86"/>
      <c r="AB74" s="86"/>
    </row>
    <row r="75" spans="1:28" ht="54">
      <c r="A75" s="64">
        <v>216</v>
      </c>
      <c r="B75" s="88" t="str">
        <f>VLOOKUP(A75,'1_문헌특성'!A:AH,2,0)</f>
        <v>Wu (2018)</v>
      </c>
      <c r="C75" s="68" t="str">
        <f>VLOOKUP(A75,'1_문헌특성'!A:AH,3,0)</f>
        <v>RCT</v>
      </c>
      <c r="D75" s="72" t="str">
        <f>VLOOKUP(A75, '1_문헌특성'!A:AH, 8, 0)</f>
        <v>불완전 척수손상</v>
      </c>
      <c r="E75" s="68" t="str">
        <f>VLOOKUP(A75, '1_문헌특성'!A:AH, 9, 0)</f>
        <v>NR</v>
      </c>
      <c r="F75" s="72" t="str">
        <f>VLOOKUP(A75, '1_문헌특성'!A:AH, 23, 0)</f>
        <v>robotic treadmill training</v>
      </c>
      <c r="G75" s="72">
        <f>VLOOKUP(A75, '1_문헌특성'!A:AH, 24, 0)</f>
        <v>1</v>
      </c>
      <c r="H75" s="72">
        <f>VLOOKUP(A75, '1_문헌특성'!A:AH, 25, 0)</f>
        <v>1</v>
      </c>
      <c r="I75" s="72" t="str">
        <f>VLOOKUP(A75, '1_문헌특성'!A:AH, 26, 0)</f>
        <v>3D cable-driven robotic system (3DCaLT)</v>
      </c>
      <c r="J75" s="72" t="str">
        <f>VLOOKUP(A75, '1_문헌특성'!A:AH, 29, 0)</f>
        <v>treadmill training (only)</v>
      </c>
      <c r="K75" s="63"/>
      <c r="L75" s="89" t="s">
        <v>318</v>
      </c>
      <c r="M75" s="63" t="s">
        <v>317</v>
      </c>
      <c r="N75" s="63"/>
      <c r="O75" s="85"/>
      <c r="P75" s="63" t="s">
        <v>310</v>
      </c>
      <c r="Q75" s="63">
        <v>8</v>
      </c>
      <c r="R75" s="63">
        <v>25.6</v>
      </c>
      <c r="S75" s="63">
        <v>7.5</v>
      </c>
      <c r="T75" s="63">
        <v>8</v>
      </c>
      <c r="U75" s="63">
        <v>31.9</v>
      </c>
      <c r="V75" s="63">
        <v>6.3</v>
      </c>
      <c r="W75" s="86"/>
      <c r="X75" s="86"/>
      <c r="Y75" s="86"/>
      <c r="Z75" s="86"/>
      <c r="AA75" s="86"/>
      <c r="AB75" s="86"/>
    </row>
    <row r="76" spans="1:28" ht="54">
      <c r="A76" s="64">
        <v>216</v>
      </c>
      <c r="B76" s="88" t="str">
        <f>VLOOKUP(A76,'1_문헌특성'!A:AH,2,0)</f>
        <v>Wu (2018)</v>
      </c>
      <c r="C76" s="68" t="str">
        <f>VLOOKUP(A76,'1_문헌특성'!A:AH,3,0)</f>
        <v>RCT</v>
      </c>
      <c r="D76" s="72" t="str">
        <f>VLOOKUP(A76, '1_문헌특성'!A:AH, 8, 0)</f>
        <v>불완전 척수손상</v>
      </c>
      <c r="E76" s="68" t="str">
        <f>VLOOKUP(A76, '1_문헌특성'!A:AH, 9, 0)</f>
        <v>NR</v>
      </c>
      <c r="F76" s="72" t="str">
        <f>VLOOKUP(A76, '1_문헌특성'!A:AH, 23, 0)</f>
        <v>robotic treadmill training</v>
      </c>
      <c r="G76" s="72">
        <f>VLOOKUP(A76, '1_문헌특성'!A:AH, 24, 0)</f>
        <v>1</v>
      </c>
      <c r="H76" s="72">
        <f>VLOOKUP(A76, '1_문헌특성'!A:AH, 25, 0)</f>
        <v>1</v>
      </c>
      <c r="I76" s="72" t="str">
        <f>VLOOKUP(A76, '1_문헌특성'!A:AH, 26, 0)</f>
        <v>3D cable-driven robotic system (3DCaLT)</v>
      </c>
      <c r="J76" s="72" t="str">
        <f>VLOOKUP(A76, '1_문헌특성'!A:AH, 29, 0)</f>
        <v>treadmill training (only)</v>
      </c>
      <c r="K76" s="63"/>
      <c r="L76" s="89" t="s">
        <v>318</v>
      </c>
      <c r="M76" s="63" t="s">
        <v>317</v>
      </c>
      <c r="N76" s="63"/>
      <c r="O76" s="85"/>
      <c r="P76" s="63" t="s">
        <v>311</v>
      </c>
      <c r="Q76" s="63">
        <v>8</v>
      </c>
      <c r="R76" s="63">
        <v>25</v>
      </c>
      <c r="S76" s="63">
        <v>7.5</v>
      </c>
      <c r="T76" s="63">
        <v>8</v>
      </c>
      <c r="U76" s="63">
        <v>31.9</v>
      </c>
      <c r="V76" s="63">
        <v>5.2</v>
      </c>
      <c r="W76" s="86"/>
      <c r="X76" s="86"/>
      <c r="Y76" s="86"/>
      <c r="Z76" s="86"/>
      <c r="AA76" s="86"/>
      <c r="AB76" s="86"/>
    </row>
    <row r="77" spans="1:28" ht="54">
      <c r="A77" s="64">
        <v>216</v>
      </c>
      <c r="B77" s="88" t="str">
        <f>VLOOKUP(A77,'1_문헌특성'!A:AH,2,0)</f>
        <v>Wu (2018)</v>
      </c>
      <c r="C77" s="68" t="str">
        <f>VLOOKUP(A77,'1_문헌특성'!A:AH,3,0)</f>
        <v>RCT</v>
      </c>
      <c r="D77" s="72" t="str">
        <f>VLOOKUP(A77, '1_문헌특성'!A:AH, 8, 0)</f>
        <v>불완전 척수손상</v>
      </c>
      <c r="E77" s="68" t="str">
        <f>VLOOKUP(A77, '1_문헌특성'!A:AH, 9, 0)</f>
        <v>NR</v>
      </c>
      <c r="F77" s="72" t="str">
        <f>VLOOKUP(A77, '1_문헌특성'!A:AH, 23, 0)</f>
        <v>robotic treadmill training</v>
      </c>
      <c r="G77" s="72">
        <f>VLOOKUP(A77, '1_문헌특성'!A:AH, 24, 0)</f>
        <v>1</v>
      </c>
      <c r="H77" s="72">
        <f>VLOOKUP(A77, '1_문헌특성'!A:AH, 25, 0)</f>
        <v>1</v>
      </c>
      <c r="I77" s="72" t="str">
        <f>VLOOKUP(A77, '1_문헌특성'!A:AH, 26, 0)</f>
        <v>3D cable-driven robotic system (3DCaLT)</v>
      </c>
      <c r="J77" s="72" t="str">
        <f>VLOOKUP(A77, '1_문헌특성'!A:AH, 29, 0)</f>
        <v>treadmill training (only)</v>
      </c>
      <c r="K77" s="63"/>
      <c r="L77" s="89" t="s">
        <v>319</v>
      </c>
      <c r="M77" s="63" t="s">
        <v>493</v>
      </c>
      <c r="N77" s="63"/>
      <c r="O77" s="85"/>
      <c r="P77" s="63" t="s">
        <v>261</v>
      </c>
      <c r="Q77" s="63">
        <v>8</v>
      </c>
      <c r="R77" s="63">
        <v>35</v>
      </c>
      <c r="S77" s="63">
        <v>13.9</v>
      </c>
      <c r="T77" s="63">
        <v>8</v>
      </c>
      <c r="U77" s="63">
        <v>42.6</v>
      </c>
      <c r="V77" s="63">
        <v>4.5999999999999996</v>
      </c>
      <c r="W77" s="86"/>
      <c r="X77" s="86"/>
      <c r="Y77" s="86"/>
      <c r="Z77" s="86"/>
      <c r="AA77" s="86">
        <v>0.23</v>
      </c>
      <c r="AB77" s="86"/>
    </row>
    <row r="78" spans="1:28" ht="54">
      <c r="A78" s="64">
        <v>216</v>
      </c>
      <c r="B78" s="88" t="str">
        <f>VLOOKUP(A78,'1_문헌특성'!A:AH,2,0)</f>
        <v>Wu (2018)</v>
      </c>
      <c r="C78" s="68" t="str">
        <f>VLOOKUP(A78,'1_문헌특성'!A:AH,3,0)</f>
        <v>RCT</v>
      </c>
      <c r="D78" s="72" t="str">
        <f>VLOOKUP(A78, '1_문헌특성'!A:AH, 8, 0)</f>
        <v>불완전 척수손상</v>
      </c>
      <c r="E78" s="68" t="str">
        <f>VLOOKUP(A78, '1_문헌특성'!A:AH, 9, 0)</f>
        <v>NR</v>
      </c>
      <c r="F78" s="72" t="str">
        <f>VLOOKUP(A78, '1_문헌특성'!A:AH, 23, 0)</f>
        <v>robotic treadmill training</v>
      </c>
      <c r="G78" s="72">
        <f>VLOOKUP(A78, '1_문헌특성'!A:AH, 24, 0)</f>
        <v>1</v>
      </c>
      <c r="H78" s="72">
        <f>VLOOKUP(A78, '1_문헌특성'!A:AH, 25, 0)</f>
        <v>1</v>
      </c>
      <c r="I78" s="72" t="str">
        <f>VLOOKUP(A78, '1_문헌특성'!A:AH, 26, 0)</f>
        <v>3D cable-driven robotic system (3DCaLT)</v>
      </c>
      <c r="J78" s="72" t="str">
        <f>VLOOKUP(A78, '1_문헌특성'!A:AH, 29, 0)</f>
        <v>treadmill training (only)</v>
      </c>
      <c r="K78" s="63"/>
      <c r="L78" s="89" t="s">
        <v>319</v>
      </c>
      <c r="M78" s="63" t="s">
        <v>320</v>
      </c>
      <c r="N78" s="63"/>
      <c r="O78" s="85"/>
      <c r="P78" s="63" t="s">
        <v>310</v>
      </c>
      <c r="Q78" s="63">
        <v>8</v>
      </c>
      <c r="R78" s="63">
        <v>34.6</v>
      </c>
      <c r="S78" s="63">
        <v>12.3</v>
      </c>
      <c r="T78" s="63">
        <v>8</v>
      </c>
      <c r="U78" s="63">
        <v>41.9</v>
      </c>
      <c r="V78" s="63">
        <v>5.3</v>
      </c>
      <c r="W78" s="86"/>
      <c r="X78" s="86"/>
      <c r="Y78" s="86"/>
      <c r="Z78" s="86"/>
      <c r="AA78" s="86"/>
      <c r="AB78" s="86"/>
    </row>
    <row r="79" spans="1:28" ht="54">
      <c r="A79" s="64">
        <v>216</v>
      </c>
      <c r="B79" s="88" t="str">
        <f>VLOOKUP(A79,'1_문헌특성'!A:AH,2,0)</f>
        <v>Wu (2018)</v>
      </c>
      <c r="C79" s="68" t="str">
        <f>VLOOKUP(A79,'1_문헌특성'!A:AH,3,0)</f>
        <v>RCT</v>
      </c>
      <c r="D79" s="72" t="str">
        <f>VLOOKUP(A79, '1_문헌특성'!A:AH, 8, 0)</f>
        <v>불완전 척수손상</v>
      </c>
      <c r="E79" s="68" t="str">
        <f>VLOOKUP(A79, '1_문헌특성'!A:AH, 9, 0)</f>
        <v>NR</v>
      </c>
      <c r="F79" s="72" t="str">
        <f>VLOOKUP(A79, '1_문헌특성'!A:AH, 23, 0)</f>
        <v>robotic treadmill training</v>
      </c>
      <c r="G79" s="72">
        <f>VLOOKUP(A79, '1_문헌특성'!A:AH, 24, 0)</f>
        <v>1</v>
      </c>
      <c r="H79" s="72">
        <f>VLOOKUP(A79, '1_문헌특성'!A:AH, 25, 0)</f>
        <v>1</v>
      </c>
      <c r="I79" s="72" t="str">
        <f>VLOOKUP(A79, '1_문헌특성'!A:AH, 26, 0)</f>
        <v>3D cable-driven robotic system (3DCaLT)</v>
      </c>
      <c r="J79" s="72" t="str">
        <f>VLOOKUP(A79, '1_문헌특성'!A:AH, 29, 0)</f>
        <v>treadmill training (only)</v>
      </c>
      <c r="K79" s="63"/>
      <c r="L79" s="89" t="s">
        <v>319</v>
      </c>
      <c r="M79" s="63" t="s">
        <v>320</v>
      </c>
      <c r="N79" s="63"/>
      <c r="O79" s="85"/>
      <c r="P79" s="63" t="s">
        <v>311</v>
      </c>
      <c r="Q79" s="63">
        <v>8</v>
      </c>
      <c r="R79" s="63">
        <v>35.700000000000003</v>
      </c>
      <c r="S79" s="63">
        <v>13.8</v>
      </c>
      <c r="T79" s="63">
        <v>8</v>
      </c>
      <c r="U79" s="63">
        <v>41.5</v>
      </c>
      <c r="V79" s="63">
        <v>5.7</v>
      </c>
      <c r="W79" s="86"/>
      <c r="X79" s="86"/>
      <c r="Y79" s="86"/>
      <c r="Z79" s="86"/>
      <c r="AA79" s="86"/>
      <c r="AB79" s="86"/>
    </row>
    <row r="80" spans="1:28" ht="54">
      <c r="A80" s="64">
        <v>216</v>
      </c>
      <c r="B80" s="88" t="str">
        <f>VLOOKUP(A80,'1_문헌특성'!A:AH,2,0)</f>
        <v>Wu (2018)</v>
      </c>
      <c r="C80" s="68" t="str">
        <f>VLOOKUP(A80,'1_문헌특성'!A:AH,3,0)</f>
        <v>RCT</v>
      </c>
      <c r="D80" s="72" t="str">
        <f>VLOOKUP(A80, '1_문헌특성'!A:AH, 8, 0)</f>
        <v>불완전 척수손상</v>
      </c>
      <c r="E80" s="68" t="str">
        <f>VLOOKUP(A80, '1_문헌특성'!A:AH, 9, 0)</f>
        <v>NR</v>
      </c>
      <c r="F80" s="72" t="str">
        <f>VLOOKUP(A80, '1_문헌특성'!A:AH, 23, 0)</f>
        <v>robotic treadmill training</v>
      </c>
      <c r="G80" s="72">
        <f>VLOOKUP(A80, '1_문헌특성'!A:AH, 24, 0)</f>
        <v>1</v>
      </c>
      <c r="H80" s="72">
        <f>VLOOKUP(A80, '1_문헌특성'!A:AH, 25, 0)</f>
        <v>1</v>
      </c>
      <c r="I80" s="72" t="str">
        <f>VLOOKUP(A80, '1_문헌특성'!A:AH, 26, 0)</f>
        <v>3D cable-driven robotic system (3DCaLT)</v>
      </c>
      <c r="J80" s="72" t="str">
        <f>VLOOKUP(A80, '1_문헌특성'!A:AH, 29, 0)</f>
        <v>treadmill training (only)</v>
      </c>
      <c r="K80" s="63"/>
      <c r="L80" s="89" t="s">
        <v>319</v>
      </c>
      <c r="M80" s="63" t="s">
        <v>321</v>
      </c>
      <c r="N80" s="63"/>
      <c r="O80" s="85"/>
      <c r="P80" s="63" t="s">
        <v>261</v>
      </c>
      <c r="Q80" s="63">
        <v>8</v>
      </c>
      <c r="R80" s="63">
        <v>32.700000000000003</v>
      </c>
      <c r="S80" s="63">
        <v>19</v>
      </c>
      <c r="T80" s="63">
        <v>8</v>
      </c>
      <c r="U80" s="63">
        <v>40</v>
      </c>
      <c r="V80" s="63">
        <v>10.8</v>
      </c>
      <c r="W80" s="86"/>
      <c r="X80" s="86"/>
      <c r="Y80" s="86"/>
      <c r="Z80" s="86"/>
      <c r="AA80" s="86">
        <v>0.44</v>
      </c>
      <c r="AB80" s="86"/>
    </row>
    <row r="81" spans="1:28" ht="54">
      <c r="A81" s="64">
        <v>216</v>
      </c>
      <c r="B81" s="88" t="str">
        <f>VLOOKUP(A81,'1_문헌특성'!A:AH,2,0)</f>
        <v>Wu (2018)</v>
      </c>
      <c r="C81" s="68" t="str">
        <f>VLOOKUP(A81,'1_문헌특성'!A:AH,3,0)</f>
        <v>RCT</v>
      </c>
      <c r="D81" s="72" t="str">
        <f>VLOOKUP(A81, '1_문헌특성'!A:AH, 8, 0)</f>
        <v>불완전 척수손상</v>
      </c>
      <c r="E81" s="68" t="str">
        <f>VLOOKUP(A81, '1_문헌특성'!A:AH, 9, 0)</f>
        <v>NR</v>
      </c>
      <c r="F81" s="72" t="str">
        <f>VLOOKUP(A81, '1_문헌특성'!A:AH, 23, 0)</f>
        <v>robotic treadmill training</v>
      </c>
      <c r="G81" s="72">
        <f>VLOOKUP(A81, '1_문헌특성'!A:AH, 24, 0)</f>
        <v>1</v>
      </c>
      <c r="H81" s="72">
        <f>VLOOKUP(A81, '1_문헌특성'!A:AH, 25, 0)</f>
        <v>1</v>
      </c>
      <c r="I81" s="72" t="str">
        <f>VLOOKUP(A81, '1_문헌특성'!A:AH, 26, 0)</f>
        <v>3D cable-driven robotic system (3DCaLT)</v>
      </c>
      <c r="J81" s="72" t="str">
        <f>VLOOKUP(A81, '1_문헌특성'!A:AH, 29, 0)</f>
        <v>treadmill training (only)</v>
      </c>
      <c r="K81" s="63"/>
      <c r="L81" s="89" t="s">
        <v>319</v>
      </c>
      <c r="M81" s="63" t="s">
        <v>321</v>
      </c>
      <c r="N81" s="63"/>
      <c r="O81" s="85"/>
      <c r="P81" s="63" t="s">
        <v>310</v>
      </c>
      <c r="Q81" s="63">
        <v>8</v>
      </c>
      <c r="R81" s="63">
        <v>32.4</v>
      </c>
      <c r="S81" s="63">
        <v>20</v>
      </c>
      <c r="T81" s="63">
        <v>8</v>
      </c>
      <c r="U81" s="63">
        <v>41.7</v>
      </c>
      <c r="V81" s="63">
        <v>11.7</v>
      </c>
      <c r="W81" s="86"/>
      <c r="X81" s="86"/>
      <c r="Y81" s="86"/>
      <c r="Z81" s="86"/>
      <c r="AA81" s="86"/>
      <c r="AB81" s="86"/>
    </row>
    <row r="82" spans="1:28" ht="54">
      <c r="A82" s="64">
        <v>216</v>
      </c>
      <c r="B82" s="88" t="str">
        <f>VLOOKUP(A82,'1_문헌특성'!A:AH,2,0)</f>
        <v>Wu (2018)</v>
      </c>
      <c r="C82" s="68" t="str">
        <f>VLOOKUP(A82,'1_문헌특성'!A:AH,3,0)</f>
        <v>RCT</v>
      </c>
      <c r="D82" s="72" t="str">
        <f>VLOOKUP(A82, '1_문헌특성'!A:AH, 8, 0)</f>
        <v>불완전 척수손상</v>
      </c>
      <c r="E82" s="68" t="str">
        <f>VLOOKUP(A82, '1_문헌특성'!A:AH, 9, 0)</f>
        <v>NR</v>
      </c>
      <c r="F82" s="72" t="str">
        <f>VLOOKUP(A82, '1_문헌특성'!A:AH, 23, 0)</f>
        <v>robotic treadmill training</v>
      </c>
      <c r="G82" s="72">
        <f>VLOOKUP(A82, '1_문헌특성'!A:AH, 24, 0)</f>
        <v>1</v>
      </c>
      <c r="H82" s="72">
        <f>VLOOKUP(A82, '1_문헌특성'!A:AH, 25, 0)</f>
        <v>1</v>
      </c>
      <c r="I82" s="72" t="str">
        <f>VLOOKUP(A82, '1_문헌특성'!A:AH, 26, 0)</f>
        <v>3D cable-driven robotic system (3DCaLT)</v>
      </c>
      <c r="J82" s="72" t="str">
        <f>VLOOKUP(A82, '1_문헌특성'!A:AH, 29, 0)</f>
        <v>treadmill training (only)</v>
      </c>
      <c r="K82" s="63"/>
      <c r="L82" s="89" t="s">
        <v>319</v>
      </c>
      <c r="M82" s="63" t="s">
        <v>321</v>
      </c>
      <c r="N82" s="63"/>
      <c r="O82" s="85"/>
      <c r="P82" s="63" t="s">
        <v>311</v>
      </c>
      <c r="Q82" s="63">
        <v>8</v>
      </c>
      <c r="R82" s="63">
        <v>33.700000000000003</v>
      </c>
      <c r="S82" s="63">
        <v>20.5</v>
      </c>
      <c r="T82" s="63">
        <v>8</v>
      </c>
      <c r="U82" s="63">
        <v>41.6</v>
      </c>
      <c r="V82" s="63">
        <v>11.7</v>
      </c>
      <c r="W82" s="86"/>
      <c r="X82" s="86"/>
      <c r="Y82" s="86"/>
      <c r="Z82" s="86"/>
      <c r="AA82" s="86"/>
      <c r="AB82" s="86"/>
    </row>
    <row r="83" spans="1:28" ht="54">
      <c r="A83" s="64">
        <v>216</v>
      </c>
      <c r="B83" s="88" t="str">
        <f>VLOOKUP(A83,'1_문헌특성'!A:AH,2,0)</f>
        <v>Wu (2018)</v>
      </c>
      <c r="C83" s="68" t="str">
        <f>VLOOKUP(A83,'1_문헌특성'!A:AH,3,0)</f>
        <v>RCT</v>
      </c>
      <c r="D83" s="72" t="str">
        <f>VLOOKUP(A83, '1_문헌특성'!A:AH, 8, 0)</f>
        <v>불완전 척수손상</v>
      </c>
      <c r="E83" s="68" t="str">
        <f>VLOOKUP(A83, '1_문헌특성'!A:AH, 9, 0)</f>
        <v>NR</v>
      </c>
      <c r="F83" s="72" t="str">
        <f>VLOOKUP(A83, '1_문헌특성'!A:AH, 23, 0)</f>
        <v>robotic treadmill training</v>
      </c>
      <c r="G83" s="72">
        <f>VLOOKUP(A83, '1_문헌특성'!A:AH, 24, 0)</f>
        <v>1</v>
      </c>
      <c r="H83" s="72">
        <f>VLOOKUP(A83, '1_문헌특성'!A:AH, 25, 0)</f>
        <v>1</v>
      </c>
      <c r="I83" s="72" t="str">
        <f>VLOOKUP(A83, '1_문헌특성'!A:AH, 26, 0)</f>
        <v>3D cable-driven robotic system (3DCaLT)</v>
      </c>
      <c r="J83" s="72" t="str">
        <f>VLOOKUP(A83, '1_문헌특성'!A:AH, 29, 0)</f>
        <v>treadmill training (only)</v>
      </c>
      <c r="K83" s="63"/>
      <c r="L83" s="89" t="s">
        <v>319</v>
      </c>
      <c r="M83" s="63" t="s">
        <v>322</v>
      </c>
      <c r="N83" s="63"/>
      <c r="O83" s="85"/>
      <c r="P83" s="63" t="s">
        <v>261</v>
      </c>
      <c r="Q83" s="63">
        <v>8</v>
      </c>
      <c r="R83" s="63">
        <v>38.299999999999997</v>
      </c>
      <c r="S83" s="63">
        <v>18</v>
      </c>
      <c r="T83" s="63">
        <v>8</v>
      </c>
      <c r="U83" s="63">
        <v>51.5</v>
      </c>
      <c r="V83" s="63">
        <v>20.9</v>
      </c>
      <c r="W83" s="86"/>
      <c r="X83" s="86"/>
      <c r="Y83" s="86"/>
      <c r="Z83" s="86"/>
      <c r="AA83" s="86">
        <v>0.19</v>
      </c>
      <c r="AB83" s="86"/>
    </row>
    <row r="84" spans="1:28" ht="54">
      <c r="A84" s="64">
        <v>216</v>
      </c>
      <c r="B84" s="88" t="str">
        <f>VLOOKUP(A84,'1_문헌특성'!A:AH,2,0)</f>
        <v>Wu (2018)</v>
      </c>
      <c r="C84" s="68" t="str">
        <f>VLOOKUP(A84,'1_문헌특성'!A:AH,3,0)</f>
        <v>RCT</v>
      </c>
      <c r="D84" s="72" t="str">
        <f>VLOOKUP(A84, '1_문헌특성'!A:AH, 8, 0)</f>
        <v>불완전 척수손상</v>
      </c>
      <c r="E84" s="68" t="str">
        <f>VLOOKUP(A84, '1_문헌특성'!A:AH, 9, 0)</f>
        <v>NR</v>
      </c>
      <c r="F84" s="72" t="str">
        <f>VLOOKUP(A84, '1_문헌특성'!A:AH, 23, 0)</f>
        <v>robotic treadmill training</v>
      </c>
      <c r="G84" s="72">
        <f>VLOOKUP(A84, '1_문헌특성'!A:AH, 24, 0)</f>
        <v>1</v>
      </c>
      <c r="H84" s="72">
        <f>VLOOKUP(A84, '1_문헌특성'!A:AH, 25, 0)</f>
        <v>1</v>
      </c>
      <c r="I84" s="72" t="str">
        <f>VLOOKUP(A84, '1_문헌특성'!A:AH, 26, 0)</f>
        <v>3D cable-driven robotic system (3DCaLT)</v>
      </c>
      <c r="J84" s="72" t="str">
        <f>VLOOKUP(A84, '1_문헌특성'!A:AH, 29, 0)</f>
        <v>treadmill training (only)</v>
      </c>
      <c r="K84" s="63"/>
      <c r="L84" s="89" t="s">
        <v>319</v>
      </c>
      <c r="M84" s="63" t="s">
        <v>322</v>
      </c>
      <c r="N84" s="63"/>
      <c r="O84" s="85"/>
      <c r="P84" s="63" t="s">
        <v>310</v>
      </c>
      <c r="Q84" s="63">
        <v>8</v>
      </c>
      <c r="R84" s="63">
        <v>44.1</v>
      </c>
      <c r="S84" s="63">
        <v>12.9</v>
      </c>
      <c r="T84" s="63">
        <v>8</v>
      </c>
      <c r="U84" s="63">
        <v>53.9</v>
      </c>
      <c r="V84" s="63">
        <v>22.8</v>
      </c>
      <c r="W84" s="86"/>
      <c r="X84" s="86"/>
      <c r="Y84" s="86"/>
      <c r="Z84" s="86"/>
      <c r="AA84" s="86"/>
      <c r="AB84" s="86"/>
    </row>
    <row r="85" spans="1:28" ht="54">
      <c r="A85" s="64">
        <v>216</v>
      </c>
      <c r="B85" s="88" t="str">
        <f>VLOOKUP(A85,'1_문헌특성'!A:AH,2,0)</f>
        <v>Wu (2018)</v>
      </c>
      <c r="C85" s="68" t="str">
        <f>VLOOKUP(A85,'1_문헌특성'!A:AH,3,0)</f>
        <v>RCT</v>
      </c>
      <c r="D85" s="72" t="str">
        <f>VLOOKUP(A85, '1_문헌특성'!A:AH, 8, 0)</f>
        <v>불완전 척수손상</v>
      </c>
      <c r="E85" s="68" t="str">
        <f>VLOOKUP(A85, '1_문헌특성'!A:AH, 9, 0)</f>
        <v>NR</v>
      </c>
      <c r="F85" s="72" t="str">
        <f>VLOOKUP(A85, '1_문헌특성'!A:AH, 23, 0)</f>
        <v>robotic treadmill training</v>
      </c>
      <c r="G85" s="72">
        <f>VLOOKUP(A85, '1_문헌특성'!A:AH, 24, 0)</f>
        <v>1</v>
      </c>
      <c r="H85" s="72">
        <f>VLOOKUP(A85, '1_문헌특성'!A:AH, 25, 0)</f>
        <v>1</v>
      </c>
      <c r="I85" s="72" t="str">
        <f>VLOOKUP(A85, '1_문헌특성'!A:AH, 26, 0)</f>
        <v>3D cable-driven robotic system (3DCaLT)</v>
      </c>
      <c r="J85" s="72" t="str">
        <f>VLOOKUP(A85, '1_문헌특성'!A:AH, 29, 0)</f>
        <v>treadmill training (only)</v>
      </c>
      <c r="K85" s="63"/>
      <c r="L85" s="89" t="s">
        <v>319</v>
      </c>
      <c r="M85" s="63" t="s">
        <v>322</v>
      </c>
      <c r="N85" s="63"/>
      <c r="O85" s="85"/>
      <c r="P85" s="63" t="s">
        <v>311</v>
      </c>
      <c r="Q85" s="63">
        <v>8</v>
      </c>
      <c r="R85" s="63">
        <v>44.6</v>
      </c>
      <c r="S85" s="63">
        <v>16.399999999999999</v>
      </c>
      <c r="T85" s="63">
        <v>8</v>
      </c>
      <c r="U85" s="63">
        <v>54.1</v>
      </c>
      <c r="V85" s="63">
        <v>23.1</v>
      </c>
      <c r="W85" s="86"/>
      <c r="X85" s="86"/>
      <c r="Y85" s="86"/>
      <c r="Z85" s="86"/>
      <c r="AA85" s="86"/>
      <c r="AB85" s="86"/>
    </row>
    <row r="86" spans="1:28" ht="54">
      <c r="A86" s="64">
        <v>216</v>
      </c>
      <c r="B86" s="88" t="str">
        <f>VLOOKUP(A86,'1_문헌특성'!A:AH,2,0)</f>
        <v>Wu (2018)</v>
      </c>
      <c r="C86" s="68" t="str">
        <f>VLOOKUP(A86,'1_문헌특성'!A:AH,3,0)</f>
        <v>RCT</v>
      </c>
      <c r="D86" s="72" t="str">
        <f>VLOOKUP(A86, '1_문헌특성'!A:AH, 8, 0)</f>
        <v>불완전 척수손상</v>
      </c>
      <c r="E86" s="68" t="str">
        <f>VLOOKUP(A86, '1_문헌특성'!A:AH, 9, 0)</f>
        <v>NR</v>
      </c>
      <c r="F86" s="72" t="str">
        <f>VLOOKUP(A86, '1_문헌특성'!A:AH, 23, 0)</f>
        <v>robotic treadmill training</v>
      </c>
      <c r="G86" s="72">
        <f>VLOOKUP(A86, '1_문헌특성'!A:AH, 24, 0)</f>
        <v>1</v>
      </c>
      <c r="H86" s="72">
        <f>VLOOKUP(A86, '1_문헌특성'!A:AH, 25, 0)</f>
        <v>1</v>
      </c>
      <c r="I86" s="72" t="str">
        <f>VLOOKUP(A86, '1_문헌특성'!A:AH, 26, 0)</f>
        <v>3D cable-driven robotic system (3DCaLT)</v>
      </c>
      <c r="J86" s="72" t="str">
        <f>VLOOKUP(A86, '1_문헌특성'!A:AH, 29, 0)</f>
        <v>treadmill training (only)</v>
      </c>
      <c r="K86" s="63"/>
      <c r="L86" s="89" t="s">
        <v>319</v>
      </c>
      <c r="M86" s="63" t="s">
        <v>323</v>
      </c>
      <c r="N86" s="63"/>
      <c r="O86" s="85"/>
      <c r="P86" s="63" t="s">
        <v>261</v>
      </c>
      <c r="Q86" s="63">
        <v>8</v>
      </c>
      <c r="R86" s="63">
        <v>36.299999999999997</v>
      </c>
      <c r="S86" s="63">
        <v>3.7</v>
      </c>
      <c r="T86" s="63">
        <v>8</v>
      </c>
      <c r="U86" s="63">
        <v>39.200000000000003</v>
      </c>
      <c r="V86" s="63">
        <v>6.3</v>
      </c>
      <c r="W86" s="86"/>
      <c r="X86" s="86"/>
      <c r="Y86" s="86"/>
      <c r="Z86" s="86"/>
      <c r="AA86" s="86">
        <v>0.03</v>
      </c>
      <c r="AB86" s="86"/>
    </row>
    <row r="87" spans="1:28" ht="54">
      <c r="A87" s="64">
        <v>216</v>
      </c>
      <c r="B87" s="88" t="str">
        <f>VLOOKUP(A87,'1_문헌특성'!A:AH,2,0)</f>
        <v>Wu (2018)</v>
      </c>
      <c r="C87" s="68" t="str">
        <f>VLOOKUP(A87,'1_문헌특성'!A:AH,3,0)</f>
        <v>RCT</v>
      </c>
      <c r="D87" s="72" t="str">
        <f>VLOOKUP(A87, '1_문헌특성'!A:AH, 8, 0)</f>
        <v>불완전 척수손상</v>
      </c>
      <c r="E87" s="68" t="str">
        <f>VLOOKUP(A87, '1_문헌특성'!A:AH, 9, 0)</f>
        <v>NR</v>
      </c>
      <c r="F87" s="72" t="str">
        <f>VLOOKUP(A87, '1_문헌특성'!A:AH, 23, 0)</f>
        <v>robotic treadmill training</v>
      </c>
      <c r="G87" s="72">
        <f>VLOOKUP(A87, '1_문헌특성'!A:AH, 24, 0)</f>
        <v>1</v>
      </c>
      <c r="H87" s="72">
        <f>VLOOKUP(A87, '1_문헌특성'!A:AH, 25, 0)</f>
        <v>1</v>
      </c>
      <c r="I87" s="72" t="str">
        <f>VLOOKUP(A87, '1_문헌특성'!A:AH, 26, 0)</f>
        <v>3D cable-driven robotic system (3DCaLT)</v>
      </c>
      <c r="J87" s="72" t="str">
        <f>VLOOKUP(A87, '1_문헌특성'!A:AH, 29, 0)</f>
        <v>treadmill training (only)</v>
      </c>
      <c r="K87" s="63"/>
      <c r="L87" s="89" t="s">
        <v>319</v>
      </c>
      <c r="M87" s="63" t="s">
        <v>323</v>
      </c>
      <c r="N87" s="63"/>
      <c r="O87" s="85"/>
      <c r="P87" s="63" t="s">
        <v>310</v>
      </c>
      <c r="Q87" s="63">
        <v>8</v>
      </c>
      <c r="R87" s="63">
        <v>36.799999999999997</v>
      </c>
      <c r="S87" s="63">
        <v>3.6</v>
      </c>
      <c r="T87" s="63">
        <v>8</v>
      </c>
      <c r="U87" s="63">
        <v>38.799999999999997</v>
      </c>
      <c r="V87" s="63">
        <v>7.1</v>
      </c>
      <c r="W87" s="86"/>
      <c r="X87" s="86"/>
      <c r="Y87" s="86"/>
      <c r="Z87" s="86"/>
      <c r="AA87" s="86"/>
      <c r="AB87" s="86"/>
    </row>
    <row r="88" spans="1:28" ht="54">
      <c r="A88" s="64">
        <v>216</v>
      </c>
      <c r="B88" s="88" t="str">
        <f>VLOOKUP(A88,'1_문헌특성'!A:AH,2,0)</f>
        <v>Wu (2018)</v>
      </c>
      <c r="C88" s="68" t="str">
        <f>VLOOKUP(A88,'1_문헌특성'!A:AH,3,0)</f>
        <v>RCT</v>
      </c>
      <c r="D88" s="72" t="str">
        <f>VLOOKUP(A88, '1_문헌특성'!A:AH, 8, 0)</f>
        <v>불완전 척수손상</v>
      </c>
      <c r="E88" s="68" t="str">
        <f>VLOOKUP(A88, '1_문헌특성'!A:AH, 9, 0)</f>
        <v>NR</v>
      </c>
      <c r="F88" s="72" t="str">
        <f>VLOOKUP(A88, '1_문헌특성'!A:AH, 23, 0)</f>
        <v>robotic treadmill training</v>
      </c>
      <c r="G88" s="72">
        <f>VLOOKUP(A88, '1_문헌특성'!A:AH, 24, 0)</f>
        <v>1</v>
      </c>
      <c r="H88" s="72">
        <f>VLOOKUP(A88, '1_문헌특성'!A:AH, 25, 0)</f>
        <v>1</v>
      </c>
      <c r="I88" s="72" t="str">
        <f>VLOOKUP(A88, '1_문헌특성'!A:AH, 26, 0)</f>
        <v>3D cable-driven robotic system (3DCaLT)</v>
      </c>
      <c r="J88" s="72" t="str">
        <f>VLOOKUP(A88, '1_문헌특성'!A:AH, 29, 0)</f>
        <v>treadmill training (only)</v>
      </c>
      <c r="K88" s="63"/>
      <c r="L88" s="89" t="s">
        <v>319</v>
      </c>
      <c r="M88" s="63" t="s">
        <v>323</v>
      </c>
      <c r="N88" s="63"/>
      <c r="O88" s="85"/>
      <c r="P88" s="63" t="s">
        <v>311</v>
      </c>
      <c r="Q88" s="63">
        <v>8</v>
      </c>
      <c r="R88" s="63">
        <v>36.4</v>
      </c>
      <c r="S88" s="63">
        <v>6</v>
      </c>
      <c r="T88" s="63">
        <v>8</v>
      </c>
      <c r="U88" s="63">
        <v>36.799999999999997</v>
      </c>
      <c r="V88" s="63">
        <v>5.8</v>
      </c>
      <c r="W88" s="86"/>
      <c r="X88" s="86"/>
      <c r="Y88" s="86"/>
      <c r="Z88" s="86"/>
      <c r="AA88" s="86"/>
      <c r="AB88" s="86"/>
    </row>
    <row r="89" spans="1:28" ht="54">
      <c r="A89" s="64">
        <v>216</v>
      </c>
      <c r="B89" s="88" t="str">
        <f>VLOOKUP(A89,'1_문헌특성'!A:AH,2,0)</f>
        <v>Wu (2018)</v>
      </c>
      <c r="C89" s="68" t="str">
        <f>VLOOKUP(A89,'1_문헌특성'!A:AH,3,0)</f>
        <v>RCT</v>
      </c>
      <c r="D89" s="72" t="str">
        <f>VLOOKUP(A89, '1_문헌특성'!A:AH, 8, 0)</f>
        <v>불완전 척수손상</v>
      </c>
      <c r="E89" s="68" t="str">
        <f>VLOOKUP(A89, '1_문헌특성'!A:AH, 9, 0)</f>
        <v>NR</v>
      </c>
      <c r="F89" s="72" t="str">
        <f>VLOOKUP(A89, '1_문헌특성'!A:AH, 23, 0)</f>
        <v>robotic treadmill training</v>
      </c>
      <c r="G89" s="72">
        <f>VLOOKUP(A89, '1_문헌특성'!A:AH, 24, 0)</f>
        <v>1</v>
      </c>
      <c r="H89" s="72">
        <f>VLOOKUP(A89, '1_문헌특성'!A:AH, 25, 0)</f>
        <v>1</v>
      </c>
      <c r="I89" s="72" t="str">
        <f>VLOOKUP(A89, '1_문헌특성'!A:AH, 26, 0)</f>
        <v>3D cable-driven robotic system (3DCaLT)</v>
      </c>
      <c r="J89" s="72" t="str">
        <f>VLOOKUP(A89, '1_문헌특성'!A:AH, 29, 0)</f>
        <v>treadmill training (only)</v>
      </c>
      <c r="K89" s="63"/>
      <c r="L89" s="89" t="s">
        <v>319</v>
      </c>
      <c r="M89" s="63" t="s">
        <v>324</v>
      </c>
      <c r="N89" s="63"/>
      <c r="O89" s="85"/>
      <c r="P89" s="63" t="s">
        <v>261</v>
      </c>
      <c r="Q89" s="63">
        <v>8</v>
      </c>
      <c r="R89" s="63">
        <v>57.2</v>
      </c>
      <c r="S89" s="63">
        <v>8.5</v>
      </c>
      <c r="T89" s="63">
        <v>8</v>
      </c>
      <c r="U89" s="63">
        <v>53</v>
      </c>
      <c r="V89" s="63">
        <v>14</v>
      </c>
      <c r="W89" s="86"/>
      <c r="X89" s="86"/>
      <c r="Y89" s="86"/>
      <c r="Z89" s="86"/>
      <c r="AA89" s="86">
        <v>0.43</v>
      </c>
      <c r="AB89" s="86"/>
    </row>
    <row r="90" spans="1:28" ht="54">
      <c r="A90" s="64">
        <v>216</v>
      </c>
      <c r="B90" s="88" t="str">
        <f>VLOOKUP(A90,'1_문헌특성'!A:AH,2,0)</f>
        <v>Wu (2018)</v>
      </c>
      <c r="C90" s="68" t="str">
        <f>VLOOKUP(A90,'1_문헌특성'!A:AH,3,0)</f>
        <v>RCT</v>
      </c>
      <c r="D90" s="72" t="str">
        <f>VLOOKUP(A90, '1_문헌특성'!A:AH, 8, 0)</f>
        <v>불완전 척수손상</v>
      </c>
      <c r="E90" s="68" t="str">
        <f>VLOOKUP(A90, '1_문헌특성'!A:AH, 9, 0)</f>
        <v>NR</v>
      </c>
      <c r="F90" s="72" t="str">
        <f>VLOOKUP(A90, '1_문헌특성'!A:AH, 23, 0)</f>
        <v>robotic treadmill training</v>
      </c>
      <c r="G90" s="72">
        <f>VLOOKUP(A90, '1_문헌특성'!A:AH, 24, 0)</f>
        <v>1</v>
      </c>
      <c r="H90" s="72">
        <f>VLOOKUP(A90, '1_문헌특성'!A:AH, 25, 0)</f>
        <v>1</v>
      </c>
      <c r="I90" s="72" t="str">
        <f>VLOOKUP(A90, '1_문헌특성'!A:AH, 26, 0)</f>
        <v>3D cable-driven robotic system (3DCaLT)</v>
      </c>
      <c r="J90" s="72" t="str">
        <f>VLOOKUP(A90, '1_문헌특성'!A:AH, 29, 0)</f>
        <v>treadmill training (only)</v>
      </c>
      <c r="K90" s="63"/>
      <c r="L90" s="89" t="s">
        <v>319</v>
      </c>
      <c r="M90" s="63" t="s">
        <v>324</v>
      </c>
      <c r="N90" s="63"/>
      <c r="O90" s="85"/>
      <c r="P90" s="63" t="s">
        <v>310</v>
      </c>
      <c r="Q90" s="63">
        <v>8</v>
      </c>
      <c r="R90" s="63">
        <v>55.6</v>
      </c>
      <c r="S90" s="63">
        <v>10.5</v>
      </c>
      <c r="T90" s="63">
        <v>8</v>
      </c>
      <c r="U90" s="63">
        <v>53.8</v>
      </c>
      <c r="V90" s="63">
        <v>14.1</v>
      </c>
      <c r="W90" s="86"/>
      <c r="X90" s="86"/>
      <c r="Y90" s="86"/>
      <c r="Z90" s="86"/>
      <c r="AA90" s="86"/>
      <c r="AB90" s="86"/>
    </row>
    <row r="91" spans="1:28" ht="54">
      <c r="A91" s="64">
        <v>216</v>
      </c>
      <c r="B91" s="88" t="str">
        <f>VLOOKUP(A91,'1_문헌특성'!A:AH,2,0)</f>
        <v>Wu (2018)</v>
      </c>
      <c r="C91" s="68" t="str">
        <f>VLOOKUP(A91,'1_문헌특성'!A:AH,3,0)</f>
        <v>RCT</v>
      </c>
      <c r="D91" s="72" t="str">
        <f>VLOOKUP(A91, '1_문헌특성'!A:AH, 8, 0)</f>
        <v>불완전 척수손상</v>
      </c>
      <c r="E91" s="68" t="str">
        <f>VLOOKUP(A91, '1_문헌특성'!A:AH, 9, 0)</f>
        <v>NR</v>
      </c>
      <c r="F91" s="72" t="str">
        <f>VLOOKUP(A91, '1_문헌특성'!A:AH, 23, 0)</f>
        <v>robotic treadmill training</v>
      </c>
      <c r="G91" s="72">
        <f>VLOOKUP(A91, '1_문헌특성'!A:AH, 24, 0)</f>
        <v>1</v>
      </c>
      <c r="H91" s="72">
        <f>VLOOKUP(A91, '1_문헌특성'!A:AH, 25, 0)</f>
        <v>1</v>
      </c>
      <c r="I91" s="72" t="str">
        <f>VLOOKUP(A91, '1_문헌특성'!A:AH, 26, 0)</f>
        <v>3D cable-driven robotic system (3DCaLT)</v>
      </c>
      <c r="J91" s="72" t="str">
        <f>VLOOKUP(A91, '1_문헌특성'!A:AH, 29, 0)</f>
        <v>treadmill training (only)</v>
      </c>
      <c r="K91" s="63"/>
      <c r="L91" s="89" t="s">
        <v>319</v>
      </c>
      <c r="M91" s="63" t="s">
        <v>324</v>
      </c>
      <c r="N91" s="63"/>
      <c r="O91" s="85"/>
      <c r="P91" s="63" t="s">
        <v>311</v>
      </c>
      <c r="Q91" s="63">
        <v>8</v>
      </c>
      <c r="R91" s="63">
        <v>54.8</v>
      </c>
      <c r="S91" s="63">
        <v>11.5</v>
      </c>
      <c r="T91" s="63">
        <v>8</v>
      </c>
      <c r="U91" s="63">
        <v>53.4</v>
      </c>
      <c r="V91" s="63">
        <v>11.9</v>
      </c>
      <c r="W91" s="86"/>
      <c r="X91" s="86"/>
      <c r="Y91" s="86"/>
      <c r="Z91" s="86"/>
      <c r="AA91" s="86"/>
      <c r="AB91" s="86"/>
    </row>
    <row r="92" spans="1:28" ht="54">
      <c r="A92" s="64">
        <v>216</v>
      </c>
      <c r="B92" s="88" t="str">
        <f>VLOOKUP(A92,'1_문헌특성'!A:AH,2,0)</f>
        <v>Wu (2018)</v>
      </c>
      <c r="C92" s="68" t="str">
        <f>VLOOKUP(A92,'1_문헌특성'!A:AH,3,0)</f>
        <v>RCT</v>
      </c>
      <c r="D92" s="72" t="str">
        <f>VLOOKUP(A92, '1_문헌특성'!A:AH, 8, 0)</f>
        <v>불완전 척수손상</v>
      </c>
      <c r="E92" s="68" t="str">
        <f>VLOOKUP(A92, '1_문헌특성'!A:AH, 9, 0)</f>
        <v>NR</v>
      </c>
      <c r="F92" s="72" t="str">
        <f>VLOOKUP(A92, '1_문헌특성'!A:AH, 23, 0)</f>
        <v>robotic treadmill training</v>
      </c>
      <c r="G92" s="72">
        <f>VLOOKUP(A92, '1_문헌특성'!A:AH, 24, 0)</f>
        <v>1</v>
      </c>
      <c r="H92" s="72">
        <f>VLOOKUP(A92, '1_문헌특성'!A:AH, 25, 0)</f>
        <v>1</v>
      </c>
      <c r="I92" s="72" t="str">
        <f>VLOOKUP(A92, '1_문헌특성'!A:AH, 26, 0)</f>
        <v>3D cable-driven robotic system (3DCaLT)</v>
      </c>
      <c r="J92" s="72" t="str">
        <f>VLOOKUP(A92, '1_문헌특성'!A:AH, 29, 0)</f>
        <v>treadmill training (only)</v>
      </c>
      <c r="K92" s="63"/>
      <c r="L92" s="89" t="s">
        <v>319</v>
      </c>
      <c r="M92" s="63" t="s">
        <v>325</v>
      </c>
      <c r="N92" s="63"/>
      <c r="O92" s="85"/>
      <c r="P92" s="63" t="s">
        <v>261</v>
      </c>
      <c r="Q92" s="63">
        <v>8</v>
      </c>
      <c r="R92" s="63">
        <v>1.57</v>
      </c>
      <c r="S92" s="63">
        <v>0.77</v>
      </c>
      <c r="T92" s="63">
        <v>8</v>
      </c>
      <c r="U92" s="63">
        <v>1.1000000000000001</v>
      </c>
      <c r="V92" s="63">
        <v>0.84</v>
      </c>
      <c r="W92" s="86"/>
      <c r="X92" s="86"/>
      <c r="Y92" s="86"/>
      <c r="Z92" s="86"/>
      <c r="AA92" s="86">
        <v>0.42</v>
      </c>
      <c r="AB92" s="86"/>
    </row>
    <row r="93" spans="1:28" ht="54">
      <c r="A93" s="64">
        <v>216</v>
      </c>
      <c r="B93" s="88" t="str">
        <f>VLOOKUP(A93,'1_문헌특성'!A:AH,2,0)</f>
        <v>Wu (2018)</v>
      </c>
      <c r="C93" s="68" t="str">
        <f>VLOOKUP(A93,'1_문헌특성'!A:AH,3,0)</f>
        <v>RCT</v>
      </c>
      <c r="D93" s="72" t="str">
        <f>VLOOKUP(A93, '1_문헌특성'!A:AH, 8, 0)</f>
        <v>불완전 척수손상</v>
      </c>
      <c r="E93" s="68" t="str">
        <f>VLOOKUP(A93, '1_문헌특성'!A:AH, 9, 0)</f>
        <v>NR</v>
      </c>
      <c r="F93" s="72" t="str">
        <f>VLOOKUP(A93, '1_문헌특성'!A:AH, 23, 0)</f>
        <v>robotic treadmill training</v>
      </c>
      <c r="G93" s="72">
        <f>VLOOKUP(A93, '1_문헌특성'!A:AH, 24, 0)</f>
        <v>1</v>
      </c>
      <c r="H93" s="72">
        <f>VLOOKUP(A93, '1_문헌특성'!A:AH, 25, 0)</f>
        <v>1</v>
      </c>
      <c r="I93" s="72" t="str">
        <f>VLOOKUP(A93, '1_문헌특성'!A:AH, 26, 0)</f>
        <v>3D cable-driven robotic system (3DCaLT)</v>
      </c>
      <c r="J93" s="72" t="str">
        <f>VLOOKUP(A93, '1_문헌특성'!A:AH, 29, 0)</f>
        <v>treadmill training (only)</v>
      </c>
      <c r="K93" s="63"/>
      <c r="L93" s="89" t="s">
        <v>319</v>
      </c>
      <c r="M93" s="63" t="s">
        <v>325</v>
      </c>
      <c r="N93" s="63"/>
      <c r="O93" s="85"/>
      <c r="P93" s="63" t="s">
        <v>310</v>
      </c>
      <c r="Q93" s="63">
        <v>8</v>
      </c>
      <c r="R93" s="63">
        <v>1.73</v>
      </c>
      <c r="S93" s="63">
        <v>1.08</v>
      </c>
      <c r="T93" s="63">
        <v>8</v>
      </c>
      <c r="U93" s="63">
        <v>0.9</v>
      </c>
      <c r="V93" s="63">
        <v>0.83</v>
      </c>
      <c r="W93" s="86"/>
      <c r="X93" s="86"/>
      <c r="Y93" s="86"/>
      <c r="Z93" s="86"/>
      <c r="AA93" s="86"/>
      <c r="AB93" s="86"/>
    </row>
    <row r="94" spans="1:28" ht="54">
      <c r="A94" s="64">
        <v>216</v>
      </c>
      <c r="B94" s="88" t="str">
        <f>VLOOKUP(A94,'1_문헌특성'!A:AH,2,0)</f>
        <v>Wu (2018)</v>
      </c>
      <c r="C94" s="68" t="str">
        <f>VLOOKUP(A94,'1_문헌특성'!A:AH,3,0)</f>
        <v>RCT</v>
      </c>
      <c r="D94" s="72" t="str">
        <f>VLOOKUP(A94, '1_문헌특성'!A:AH, 8, 0)</f>
        <v>불완전 척수손상</v>
      </c>
      <c r="E94" s="68" t="str">
        <f>VLOOKUP(A94, '1_문헌특성'!A:AH, 9, 0)</f>
        <v>NR</v>
      </c>
      <c r="F94" s="72" t="str">
        <f>VLOOKUP(A94, '1_문헌특성'!A:AH, 23, 0)</f>
        <v>robotic treadmill training</v>
      </c>
      <c r="G94" s="72">
        <f>VLOOKUP(A94, '1_문헌특성'!A:AH, 24, 0)</f>
        <v>1</v>
      </c>
      <c r="H94" s="72">
        <f>VLOOKUP(A94, '1_문헌특성'!A:AH, 25, 0)</f>
        <v>1</v>
      </c>
      <c r="I94" s="72" t="str">
        <f>VLOOKUP(A94, '1_문헌특성'!A:AH, 26, 0)</f>
        <v>3D cable-driven robotic system (3DCaLT)</v>
      </c>
      <c r="J94" s="72" t="str">
        <f>VLOOKUP(A94, '1_문헌특성'!A:AH, 29, 0)</f>
        <v>treadmill training (only)</v>
      </c>
      <c r="K94" s="63"/>
      <c r="L94" s="89" t="s">
        <v>319</v>
      </c>
      <c r="M94" s="63" t="s">
        <v>325</v>
      </c>
      <c r="N94" s="63"/>
      <c r="O94" s="85"/>
      <c r="P94" s="63" t="s">
        <v>311</v>
      </c>
      <c r="Q94" s="63">
        <v>8</v>
      </c>
      <c r="R94" s="63">
        <v>1.5</v>
      </c>
      <c r="S94" s="63">
        <v>1.91</v>
      </c>
      <c r="T94" s="63">
        <v>8</v>
      </c>
      <c r="U94" s="63">
        <v>1.0900000000000001</v>
      </c>
      <c r="V94" s="63">
        <v>0.86</v>
      </c>
      <c r="W94" s="86"/>
      <c r="X94" s="86"/>
      <c r="Y94" s="86"/>
      <c r="Z94" s="86"/>
      <c r="AA94" s="86"/>
      <c r="AB94" s="86"/>
    </row>
    <row r="95" spans="1:28" ht="54">
      <c r="A95" s="64">
        <v>216</v>
      </c>
      <c r="B95" s="88" t="str">
        <f>VLOOKUP(A95,'1_문헌특성'!A:AH,2,0)</f>
        <v>Wu (2018)</v>
      </c>
      <c r="C95" s="68" t="str">
        <f>VLOOKUP(A95,'1_문헌특성'!A:AH,3,0)</f>
        <v>RCT</v>
      </c>
      <c r="D95" s="72" t="str">
        <f>VLOOKUP(A95, '1_문헌특성'!A:AH, 8, 0)</f>
        <v>불완전 척수손상</v>
      </c>
      <c r="E95" s="68" t="str">
        <f>VLOOKUP(A95, '1_문헌특성'!A:AH, 9, 0)</f>
        <v>NR</v>
      </c>
      <c r="F95" s="72" t="str">
        <f>VLOOKUP(A95, '1_문헌특성'!A:AH, 23, 0)</f>
        <v>robotic treadmill training</v>
      </c>
      <c r="G95" s="72">
        <f>VLOOKUP(A95, '1_문헌특성'!A:AH, 24, 0)</f>
        <v>1</v>
      </c>
      <c r="H95" s="72">
        <f>VLOOKUP(A95, '1_문헌특성'!A:AH, 25, 0)</f>
        <v>1</v>
      </c>
      <c r="I95" s="72" t="str">
        <f>VLOOKUP(A95, '1_문헌특성'!A:AH, 26, 0)</f>
        <v>3D cable-driven robotic system (3DCaLT)</v>
      </c>
      <c r="J95" s="72" t="str">
        <f>VLOOKUP(A95, '1_문헌특성'!A:AH, 29, 0)</f>
        <v>treadmill training (only)</v>
      </c>
      <c r="K95" s="63"/>
      <c r="L95" s="89" t="s">
        <v>319</v>
      </c>
      <c r="M95" s="93" t="s">
        <v>280</v>
      </c>
      <c r="N95" s="63" t="s">
        <v>510</v>
      </c>
      <c r="O95" s="85"/>
      <c r="P95" s="63" t="s">
        <v>261</v>
      </c>
      <c r="Q95" s="63">
        <v>8</v>
      </c>
      <c r="R95" s="63">
        <v>120</v>
      </c>
      <c r="S95" s="63">
        <v>37</v>
      </c>
      <c r="T95" s="63">
        <v>8</v>
      </c>
      <c r="U95" s="63">
        <v>218</v>
      </c>
      <c r="V95" s="63">
        <v>92</v>
      </c>
      <c r="W95" s="86"/>
      <c r="X95" s="86"/>
      <c r="Y95" s="86"/>
      <c r="Z95" s="86"/>
      <c r="AA95" s="86"/>
      <c r="AB95" s="86"/>
    </row>
    <row r="96" spans="1:28" ht="54">
      <c r="A96" s="64">
        <v>216</v>
      </c>
      <c r="B96" s="88" t="str">
        <f>VLOOKUP(A96,'1_문헌특성'!A:AH,2,0)</f>
        <v>Wu (2018)</v>
      </c>
      <c r="C96" s="68" t="str">
        <f>VLOOKUP(A96,'1_문헌특성'!A:AH,3,0)</f>
        <v>RCT</v>
      </c>
      <c r="D96" s="72" t="str">
        <f>VLOOKUP(A96, '1_문헌특성'!A:AH, 8, 0)</f>
        <v>불완전 척수손상</v>
      </c>
      <c r="E96" s="68" t="str">
        <f>VLOOKUP(A96, '1_문헌특성'!A:AH, 9, 0)</f>
        <v>NR</v>
      </c>
      <c r="F96" s="72" t="str">
        <f>VLOOKUP(A96, '1_문헌특성'!A:AH, 23, 0)</f>
        <v>robotic treadmill training</v>
      </c>
      <c r="G96" s="72">
        <f>VLOOKUP(A96, '1_문헌특성'!A:AH, 24, 0)</f>
        <v>1</v>
      </c>
      <c r="H96" s="72">
        <f>VLOOKUP(A96, '1_문헌특성'!A:AH, 25, 0)</f>
        <v>1</v>
      </c>
      <c r="I96" s="72" t="str">
        <f>VLOOKUP(A96, '1_문헌특성'!A:AH, 26, 0)</f>
        <v>3D cable-driven robotic system (3DCaLT)</v>
      </c>
      <c r="J96" s="72" t="str">
        <f>VLOOKUP(A96, '1_문헌특성'!A:AH, 29, 0)</f>
        <v>treadmill training (only)</v>
      </c>
      <c r="K96" s="63"/>
      <c r="L96" s="89" t="s">
        <v>319</v>
      </c>
      <c r="M96" s="93" t="s">
        <v>280</v>
      </c>
      <c r="N96" s="63" t="s">
        <v>510</v>
      </c>
      <c r="O96" s="85"/>
      <c r="P96" s="63" t="s">
        <v>310</v>
      </c>
      <c r="Q96" s="63">
        <v>8</v>
      </c>
      <c r="R96" s="63">
        <v>157</v>
      </c>
      <c r="S96" s="63">
        <v>59</v>
      </c>
      <c r="T96" s="86">
        <v>8</v>
      </c>
      <c r="U96" s="86">
        <v>225</v>
      </c>
      <c r="V96" s="86">
        <v>96</v>
      </c>
      <c r="W96" s="86"/>
      <c r="X96" s="86"/>
      <c r="Y96" s="86"/>
      <c r="Z96" s="86"/>
      <c r="AA96" s="86"/>
      <c r="AB96" s="86"/>
    </row>
    <row r="97" spans="1:28" ht="54">
      <c r="A97" s="64">
        <v>216</v>
      </c>
      <c r="B97" s="88" t="str">
        <f>VLOOKUP(A97,'1_문헌특성'!A:AH,2,0)</f>
        <v>Wu (2018)</v>
      </c>
      <c r="C97" s="68" t="str">
        <f>VLOOKUP(A97,'1_문헌특성'!A:AH,3,0)</f>
        <v>RCT</v>
      </c>
      <c r="D97" s="72" t="str">
        <f>VLOOKUP(A97, '1_문헌특성'!A:AH, 8, 0)</f>
        <v>불완전 척수손상</v>
      </c>
      <c r="E97" s="68" t="str">
        <f>VLOOKUP(A97, '1_문헌특성'!A:AH, 9, 0)</f>
        <v>NR</v>
      </c>
      <c r="F97" s="72" t="str">
        <f>VLOOKUP(A97, '1_문헌특성'!A:AH, 23, 0)</f>
        <v>robotic treadmill training</v>
      </c>
      <c r="G97" s="72">
        <f>VLOOKUP(A97, '1_문헌특성'!A:AH, 24, 0)</f>
        <v>1</v>
      </c>
      <c r="H97" s="72">
        <f>VLOOKUP(A97, '1_문헌특성'!A:AH, 25, 0)</f>
        <v>1</v>
      </c>
      <c r="I97" s="72" t="str">
        <f>VLOOKUP(A97, '1_문헌특성'!A:AH, 26, 0)</f>
        <v>3D cable-driven robotic system (3DCaLT)</v>
      </c>
      <c r="J97" s="72" t="str">
        <f>VLOOKUP(A97, '1_문헌특성'!A:AH, 29, 0)</f>
        <v>treadmill training (only)</v>
      </c>
      <c r="K97" s="63"/>
      <c r="L97" s="89" t="s">
        <v>319</v>
      </c>
      <c r="M97" s="93" t="s">
        <v>280</v>
      </c>
      <c r="N97" s="63" t="s">
        <v>510</v>
      </c>
      <c r="O97" s="85"/>
      <c r="P97" s="63" t="s">
        <v>311</v>
      </c>
      <c r="Q97" s="63">
        <v>8</v>
      </c>
      <c r="R97" s="63">
        <v>151</v>
      </c>
      <c r="S97" s="63">
        <v>60</v>
      </c>
      <c r="T97" s="86">
        <v>8</v>
      </c>
      <c r="U97" s="86">
        <v>229</v>
      </c>
      <c r="V97" s="86">
        <v>93</v>
      </c>
      <c r="W97" s="86"/>
      <c r="X97" s="86"/>
      <c r="Y97" s="86"/>
      <c r="Z97" s="86"/>
      <c r="AA97" s="86"/>
      <c r="AB97" s="86"/>
    </row>
    <row r="98" spans="1:28" ht="54">
      <c r="A98" s="64">
        <v>216</v>
      </c>
      <c r="B98" s="88" t="str">
        <f>VLOOKUP(A98,'1_문헌특성'!A:AH,2,0)</f>
        <v>Wu (2018)</v>
      </c>
      <c r="C98" s="68" t="str">
        <f>VLOOKUP(A98,'1_문헌특성'!A:AH,3,0)</f>
        <v>RCT</v>
      </c>
      <c r="D98" s="72" t="str">
        <f>VLOOKUP(A98, '1_문헌특성'!A:AH, 8, 0)</f>
        <v>불완전 척수손상</v>
      </c>
      <c r="E98" s="68" t="str">
        <f>VLOOKUP(A98, '1_문헌특성'!A:AH, 9, 0)</f>
        <v>NR</v>
      </c>
      <c r="F98" s="72" t="str">
        <f>VLOOKUP(A98, '1_문헌특성'!A:AH, 23, 0)</f>
        <v>robotic treadmill training</v>
      </c>
      <c r="G98" s="72">
        <f>VLOOKUP(A98, '1_문헌특성'!A:AH, 24, 0)</f>
        <v>1</v>
      </c>
      <c r="H98" s="72">
        <f>VLOOKUP(A98, '1_문헌특성'!A:AH, 25, 0)</f>
        <v>1</v>
      </c>
      <c r="I98" s="72" t="str">
        <f>VLOOKUP(A98, '1_문헌특성'!A:AH, 26, 0)</f>
        <v>3D cable-driven robotic system (3DCaLT)</v>
      </c>
      <c r="J98" s="72" t="str">
        <f>VLOOKUP(A98, '1_문헌특성'!A:AH, 29, 0)</f>
        <v>treadmill training (only)</v>
      </c>
      <c r="K98" s="63"/>
      <c r="L98" s="89" t="s">
        <v>319</v>
      </c>
      <c r="M98" s="93" t="s">
        <v>507</v>
      </c>
      <c r="N98" s="63" t="s">
        <v>508</v>
      </c>
      <c r="O98" s="85"/>
      <c r="P98" s="63" t="s">
        <v>261</v>
      </c>
      <c r="Q98" s="63">
        <v>8</v>
      </c>
      <c r="R98" s="63">
        <v>0.33</v>
      </c>
      <c r="S98" s="63">
        <v>0.15</v>
      </c>
      <c r="T98" s="86">
        <v>8</v>
      </c>
      <c r="U98" s="86">
        <v>0.56000000000000005</v>
      </c>
      <c r="V98" s="86">
        <v>0.24</v>
      </c>
      <c r="W98" s="86"/>
      <c r="X98" s="86"/>
      <c r="Y98" s="86"/>
      <c r="Z98" s="86"/>
      <c r="AA98" s="86"/>
      <c r="AB98" s="86"/>
    </row>
    <row r="99" spans="1:28" ht="54">
      <c r="A99" s="64">
        <v>216</v>
      </c>
      <c r="B99" s="88" t="str">
        <f>VLOOKUP(A99,'1_문헌특성'!A:AH,2,0)</f>
        <v>Wu (2018)</v>
      </c>
      <c r="C99" s="68" t="str">
        <f>VLOOKUP(A99,'1_문헌특성'!A:AH,3,0)</f>
        <v>RCT</v>
      </c>
      <c r="D99" s="72" t="str">
        <f>VLOOKUP(A99, '1_문헌특성'!A:AH, 8, 0)</f>
        <v>불완전 척수손상</v>
      </c>
      <c r="E99" s="68" t="str">
        <f>VLOOKUP(A99, '1_문헌특성'!A:AH, 9, 0)</f>
        <v>NR</v>
      </c>
      <c r="F99" s="72" t="str">
        <f>VLOOKUP(A99, '1_문헌특성'!A:AH, 23, 0)</f>
        <v>robotic treadmill training</v>
      </c>
      <c r="G99" s="72">
        <f>VLOOKUP(A99, '1_문헌특성'!A:AH, 24, 0)</f>
        <v>1</v>
      </c>
      <c r="H99" s="72">
        <f>VLOOKUP(A99, '1_문헌특성'!A:AH, 25, 0)</f>
        <v>1</v>
      </c>
      <c r="I99" s="72" t="str">
        <f>VLOOKUP(A99, '1_문헌특성'!A:AH, 26, 0)</f>
        <v>3D cable-driven robotic system (3DCaLT)</v>
      </c>
      <c r="J99" s="72" t="str">
        <f>VLOOKUP(A99, '1_문헌특성'!A:AH, 29, 0)</f>
        <v>treadmill training (only)</v>
      </c>
      <c r="K99" s="63"/>
      <c r="L99" s="89" t="s">
        <v>319</v>
      </c>
      <c r="M99" s="93" t="s">
        <v>507</v>
      </c>
      <c r="N99" s="63" t="s">
        <v>508</v>
      </c>
      <c r="O99" s="85"/>
      <c r="P99" s="63" t="s">
        <v>310</v>
      </c>
      <c r="Q99" s="63">
        <v>8</v>
      </c>
      <c r="R99" s="63">
        <v>0.39</v>
      </c>
      <c r="S99" s="63">
        <v>0.2</v>
      </c>
      <c r="T99" s="136">
        <v>8</v>
      </c>
      <c r="U99" s="136"/>
      <c r="V99" s="136"/>
      <c r="W99" s="86"/>
      <c r="X99" s="86"/>
      <c r="Y99" s="86"/>
      <c r="Z99" s="86"/>
      <c r="AA99" s="86"/>
      <c r="AB99" s="86"/>
    </row>
    <row r="100" spans="1:28" ht="54">
      <c r="A100" s="64">
        <v>216</v>
      </c>
      <c r="B100" s="88" t="str">
        <f>VLOOKUP(A100,'1_문헌특성'!A:AH,2,0)</f>
        <v>Wu (2018)</v>
      </c>
      <c r="C100" s="68" t="str">
        <f>VLOOKUP(A100,'1_문헌특성'!A:AH,3,0)</f>
        <v>RCT</v>
      </c>
      <c r="D100" s="72" t="str">
        <f>VLOOKUP(A100, '1_문헌특성'!A:AH, 8, 0)</f>
        <v>불완전 척수손상</v>
      </c>
      <c r="E100" s="68" t="str">
        <f>VLOOKUP(A100, '1_문헌특성'!A:AH, 9, 0)</f>
        <v>NR</v>
      </c>
      <c r="F100" s="72" t="str">
        <f>VLOOKUP(A100, '1_문헌특성'!A:AH, 23, 0)</f>
        <v>robotic treadmill training</v>
      </c>
      <c r="G100" s="72">
        <f>VLOOKUP(A100, '1_문헌특성'!A:AH, 24, 0)</f>
        <v>1</v>
      </c>
      <c r="H100" s="72">
        <f>VLOOKUP(A100, '1_문헌특성'!A:AH, 25, 0)</f>
        <v>1</v>
      </c>
      <c r="I100" s="72" t="str">
        <f>VLOOKUP(A100, '1_문헌특성'!A:AH, 26, 0)</f>
        <v>3D cable-driven robotic system (3DCaLT)</v>
      </c>
      <c r="J100" s="72" t="str">
        <f>VLOOKUP(A100, '1_문헌특성'!A:AH, 29, 0)</f>
        <v>treadmill training (only)</v>
      </c>
      <c r="K100" s="63"/>
      <c r="L100" s="89" t="s">
        <v>319</v>
      </c>
      <c r="M100" s="93" t="s">
        <v>507</v>
      </c>
      <c r="N100" s="63" t="s">
        <v>508</v>
      </c>
      <c r="O100" s="85"/>
      <c r="P100" s="63" t="s">
        <v>311</v>
      </c>
      <c r="Q100" s="63">
        <v>8</v>
      </c>
      <c r="R100" s="63">
        <v>0.38</v>
      </c>
      <c r="S100" s="63">
        <v>0.19</v>
      </c>
      <c r="T100" s="63">
        <v>8</v>
      </c>
      <c r="U100" s="63">
        <v>0.56999999999999995</v>
      </c>
      <c r="V100" s="63">
        <v>0.25</v>
      </c>
      <c r="W100" s="86"/>
      <c r="X100" s="86"/>
      <c r="Y100" s="86"/>
      <c r="Z100" s="86"/>
      <c r="AA100" s="86"/>
      <c r="AB100" s="86"/>
    </row>
    <row r="101" spans="1:28" ht="54">
      <c r="A101" s="64">
        <v>216</v>
      </c>
      <c r="B101" s="88" t="str">
        <f>VLOOKUP(A101,'1_문헌특성'!A:AH,2,0)</f>
        <v>Wu (2018)</v>
      </c>
      <c r="C101" s="68" t="str">
        <f>VLOOKUP(A101,'1_문헌특성'!A:AH,3,0)</f>
        <v>RCT</v>
      </c>
      <c r="D101" s="72" t="str">
        <f>VLOOKUP(A101, '1_문헌특성'!A:AH, 8, 0)</f>
        <v>불완전 척수손상</v>
      </c>
      <c r="E101" s="68" t="str">
        <f>VLOOKUP(A101, '1_문헌특성'!A:AH, 9, 0)</f>
        <v>NR</v>
      </c>
      <c r="F101" s="72" t="str">
        <f>VLOOKUP(A101, '1_문헌특성'!A:AH, 23, 0)</f>
        <v>robotic treadmill training</v>
      </c>
      <c r="G101" s="72">
        <f>VLOOKUP(A101, '1_문헌특성'!A:AH, 24, 0)</f>
        <v>1</v>
      </c>
      <c r="H101" s="72">
        <f>VLOOKUP(A101, '1_문헌특성'!A:AH, 25, 0)</f>
        <v>1</v>
      </c>
      <c r="I101" s="72" t="str">
        <f>VLOOKUP(A101, '1_문헌특성'!A:AH, 26, 0)</f>
        <v>3D cable-driven robotic system (3DCaLT)</v>
      </c>
      <c r="J101" s="72" t="str">
        <f>VLOOKUP(A101, '1_문헌특성'!A:AH, 29, 0)</f>
        <v>treadmill training (only)</v>
      </c>
      <c r="K101" s="63"/>
      <c r="L101" s="89" t="s">
        <v>319</v>
      </c>
      <c r="M101" s="93" t="s">
        <v>509</v>
      </c>
      <c r="N101" s="63" t="s">
        <v>508</v>
      </c>
      <c r="O101" s="85"/>
      <c r="P101" s="63" t="s">
        <v>261</v>
      </c>
      <c r="Q101" s="63">
        <v>8</v>
      </c>
      <c r="R101" s="63">
        <v>0.48</v>
      </c>
      <c r="S101" s="63">
        <v>0.22</v>
      </c>
      <c r="T101" s="63">
        <v>8</v>
      </c>
      <c r="U101" s="63">
        <v>0.8</v>
      </c>
      <c r="V101" s="63">
        <v>0.34</v>
      </c>
      <c r="W101" s="86"/>
      <c r="X101" s="86"/>
      <c r="Y101" s="86"/>
      <c r="Z101" s="86"/>
      <c r="AA101" s="86"/>
      <c r="AB101" s="86"/>
    </row>
    <row r="102" spans="1:28" ht="54">
      <c r="A102" s="64">
        <v>216</v>
      </c>
      <c r="B102" s="88" t="str">
        <f>VLOOKUP(A102,'1_문헌특성'!A:AH,2,0)</f>
        <v>Wu (2018)</v>
      </c>
      <c r="C102" s="68" t="str">
        <f>VLOOKUP(A102,'1_문헌특성'!A:AH,3,0)</f>
        <v>RCT</v>
      </c>
      <c r="D102" s="72" t="str">
        <f>VLOOKUP(A102, '1_문헌특성'!A:AH, 8, 0)</f>
        <v>불완전 척수손상</v>
      </c>
      <c r="E102" s="68" t="str">
        <f>VLOOKUP(A102, '1_문헌특성'!A:AH, 9, 0)</f>
        <v>NR</v>
      </c>
      <c r="F102" s="72" t="str">
        <f>VLOOKUP(A102, '1_문헌특성'!A:AH, 23, 0)</f>
        <v>robotic treadmill training</v>
      </c>
      <c r="G102" s="72">
        <f>VLOOKUP(A102, '1_문헌특성'!A:AH, 24, 0)</f>
        <v>1</v>
      </c>
      <c r="H102" s="72">
        <f>VLOOKUP(A102, '1_문헌특성'!A:AH, 25, 0)</f>
        <v>1</v>
      </c>
      <c r="I102" s="72" t="str">
        <f>VLOOKUP(A102, '1_문헌특성'!A:AH, 26, 0)</f>
        <v>3D cable-driven robotic system (3DCaLT)</v>
      </c>
      <c r="J102" s="72" t="str">
        <f>VLOOKUP(A102, '1_문헌특성'!A:AH, 29, 0)</f>
        <v>treadmill training (only)</v>
      </c>
      <c r="K102" s="63"/>
      <c r="L102" s="89" t="s">
        <v>319</v>
      </c>
      <c r="M102" s="93" t="s">
        <v>509</v>
      </c>
      <c r="N102" s="63" t="s">
        <v>508</v>
      </c>
      <c r="O102" s="85"/>
      <c r="P102" s="63" t="s">
        <v>310</v>
      </c>
      <c r="Q102" s="63">
        <v>8</v>
      </c>
      <c r="R102" s="63">
        <v>0.54</v>
      </c>
      <c r="S102" s="63">
        <v>0.28999999999999998</v>
      </c>
      <c r="T102" s="63">
        <v>8</v>
      </c>
      <c r="U102" s="63">
        <v>0.79</v>
      </c>
      <c r="V102" s="63">
        <v>0.35</v>
      </c>
      <c r="W102" s="86"/>
      <c r="X102" s="86"/>
      <c r="Y102" s="86"/>
      <c r="Z102" s="86"/>
      <c r="AA102" s="86"/>
      <c r="AB102" s="86"/>
    </row>
    <row r="103" spans="1:28" ht="54">
      <c r="A103" s="64">
        <v>216</v>
      </c>
      <c r="B103" s="88" t="str">
        <f>VLOOKUP(A103,'1_문헌특성'!A:AH,2,0)</f>
        <v>Wu (2018)</v>
      </c>
      <c r="C103" s="68" t="str">
        <f>VLOOKUP(A103,'1_문헌특성'!A:AH,3,0)</f>
        <v>RCT</v>
      </c>
      <c r="D103" s="72" t="str">
        <f>VLOOKUP(A103, '1_문헌특성'!A:AH, 8, 0)</f>
        <v>불완전 척수손상</v>
      </c>
      <c r="E103" s="68" t="str">
        <f>VLOOKUP(A103, '1_문헌특성'!A:AH, 9, 0)</f>
        <v>NR</v>
      </c>
      <c r="F103" s="72" t="str">
        <f>VLOOKUP(A103, '1_문헌특성'!A:AH, 23, 0)</f>
        <v>robotic treadmill training</v>
      </c>
      <c r="G103" s="72">
        <f>VLOOKUP(A103, '1_문헌특성'!A:AH, 24, 0)</f>
        <v>1</v>
      </c>
      <c r="H103" s="72">
        <f>VLOOKUP(A103, '1_문헌특성'!A:AH, 25, 0)</f>
        <v>1</v>
      </c>
      <c r="I103" s="72" t="str">
        <f>VLOOKUP(A103, '1_문헌특성'!A:AH, 26, 0)</f>
        <v>3D cable-driven robotic system (3DCaLT)</v>
      </c>
      <c r="J103" s="72" t="str">
        <f>VLOOKUP(A103, '1_문헌특성'!A:AH, 29, 0)</f>
        <v>treadmill training (only)</v>
      </c>
      <c r="K103" s="63"/>
      <c r="L103" s="89" t="s">
        <v>319</v>
      </c>
      <c r="M103" s="93" t="s">
        <v>509</v>
      </c>
      <c r="N103" s="63" t="s">
        <v>508</v>
      </c>
      <c r="O103" s="85"/>
      <c r="P103" s="63" t="s">
        <v>311</v>
      </c>
      <c r="Q103" s="63">
        <v>8</v>
      </c>
      <c r="R103" s="63">
        <v>0.52</v>
      </c>
      <c r="S103" s="63">
        <v>0.26</v>
      </c>
      <c r="T103" s="63">
        <v>8</v>
      </c>
      <c r="U103" s="63">
        <v>0.82</v>
      </c>
      <c r="V103" s="63">
        <v>0.36</v>
      </c>
      <c r="W103" s="86"/>
      <c r="X103" s="86"/>
      <c r="Y103" s="86"/>
      <c r="Z103" s="86"/>
      <c r="AA103" s="86"/>
      <c r="AB103" s="86"/>
    </row>
    <row r="104" spans="1:28" ht="67.5">
      <c r="A104" s="64">
        <v>308</v>
      </c>
      <c r="B104" s="88" t="str">
        <f>VLOOKUP(A104,'1_문헌특성'!A:AH,2,0)</f>
        <v>Alcobendas-Maestro (2012)</v>
      </c>
      <c r="C104" s="68" t="str">
        <f>VLOOKUP(A104,'1_문헌특성'!A:AH,3,0)</f>
        <v>RCT</v>
      </c>
      <c r="D104" s="72" t="str">
        <f>VLOOKUP(A104, '1_문헌특성'!A:AH, 8, 0)</f>
        <v>불완전 척수손상</v>
      </c>
      <c r="E104" s="68" t="str">
        <f>VLOOKUP(A104, '1_문헌특성'!A:AH, 9, 0)</f>
        <v>만성</v>
      </c>
      <c r="F104" s="72" t="str">
        <f>VLOOKUP(A104, '1_문헌특성'!A:AH, 23, 0)</f>
        <v>standard physical treatment+Lokomat</v>
      </c>
      <c r="G104" s="72">
        <f>VLOOKUP(A104, '1_문헌특성'!A:AH, 24, 0)</f>
        <v>2</v>
      </c>
      <c r="H104" s="72">
        <f>VLOOKUP(A104, '1_문헌특성'!A:AH, 25, 0)</f>
        <v>1</v>
      </c>
      <c r="I104" s="72" t="str">
        <f>VLOOKUP(A104, '1_문헌특성'!A:AH, 26, 0)</f>
        <v>locomat+walking training</v>
      </c>
      <c r="J104" s="72" t="str">
        <f>VLOOKUP(A104, '1_문헌특성'!A:AH, 29, 0)</f>
        <v>conventional overground training+standard physical treatment</v>
      </c>
      <c r="K104" s="63"/>
      <c r="L104" s="63"/>
      <c r="M104" s="63" t="s">
        <v>345</v>
      </c>
      <c r="N104" s="63" t="s">
        <v>504</v>
      </c>
      <c r="O104" s="85"/>
      <c r="P104" s="63" t="s">
        <v>352</v>
      </c>
      <c r="Q104" s="63">
        <v>14</v>
      </c>
      <c r="R104" s="63">
        <v>0.3</v>
      </c>
      <c r="S104" s="63" t="s">
        <v>353</v>
      </c>
      <c r="T104" s="63">
        <v>38</v>
      </c>
      <c r="U104" s="63">
        <v>0.3</v>
      </c>
      <c r="V104" s="63" t="s">
        <v>354</v>
      </c>
      <c r="W104" s="86"/>
      <c r="X104" s="86"/>
      <c r="Y104" s="86"/>
      <c r="Z104" s="86"/>
      <c r="AA104" s="86"/>
      <c r="AB104" s="136" t="s">
        <v>236</v>
      </c>
    </row>
    <row r="105" spans="1:28" ht="67.5">
      <c r="A105" s="64">
        <v>308</v>
      </c>
      <c r="B105" s="88" t="str">
        <f>VLOOKUP(A105,'1_문헌특성'!A:AH,2,0)</f>
        <v>Alcobendas-Maestro (2012)</v>
      </c>
      <c r="C105" s="68" t="str">
        <f>VLOOKUP(A105,'1_문헌특성'!A:AH,3,0)</f>
        <v>RCT</v>
      </c>
      <c r="D105" s="72" t="str">
        <f>VLOOKUP(A105, '1_문헌특성'!A:AH, 8, 0)</f>
        <v>불완전 척수손상</v>
      </c>
      <c r="E105" s="68" t="str">
        <f>VLOOKUP(A105, '1_문헌특성'!A:AH, 9, 0)</f>
        <v>만성</v>
      </c>
      <c r="F105" s="72" t="str">
        <f>VLOOKUP(A105, '1_문헌특성'!A:AH, 23, 0)</f>
        <v>standard physical treatment+Lokomat</v>
      </c>
      <c r="G105" s="72">
        <f>VLOOKUP(A105, '1_문헌특성'!A:AH, 24, 0)</f>
        <v>2</v>
      </c>
      <c r="H105" s="72">
        <f>VLOOKUP(A105, '1_문헌특성'!A:AH, 25, 0)</f>
        <v>1</v>
      </c>
      <c r="I105" s="72" t="str">
        <f>VLOOKUP(A105, '1_문헌특성'!A:AH, 26, 0)</f>
        <v>locomat+walking training</v>
      </c>
      <c r="J105" s="72" t="str">
        <f>VLOOKUP(A105, '1_문헌특성'!A:AH, 29, 0)</f>
        <v>conventional overground training+standard physical treatment</v>
      </c>
      <c r="K105" s="63"/>
      <c r="L105" s="63"/>
      <c r="M105" s="63" t="s">
        <v>345</v>
      </c>
      <c r="N105" s="63" t="s">
        <v>503</v>
      </c>
      <c r="O105" s="85"/>
      <c r="P105" s="63" t="s">
        <v>501</v>
      </c>
      <c r="Q105" s="63">
        <v>28</v>
      </c>
      <c r="R105" s="63">
        <v>0.4</v>
      </c>
      <c r="S105" s="63" t="s">
        <v>355</v>
      </c>
      <c r="T105" s="63">
        <v>30</v>
      </c>
      <c r="U105" s="63">
        <v>0.3</v>
      </c>
      <c r="V105" s="63" t="s">
        <v>356</v>
      </c>
      <c r="W105" s="86"/>
      <c r="X105" s="86"/>
      <c r="Y105" s="86"/>
      <c r="Z105" s="86"/>
      <c r="AA105" s="86"/>
      <c r="AB105" s="136" t="s">
        <v>236</v>
      </c>
    </row>
    <row r="106" spans="1:28" ht="67.5">
      <c r="A106" s="64">
        <v>308</v>
      </c>
      <c r="B106" s="88" t="str">
        <f>VLOOKUP(A106,'1_문헌특성'!A:AH,2,0)</f>
        <v>Alcobendas-Maestro (2012)</v>
      </c>
      <c r="C106" s="68" t="str">
        <f>VLOOKUP(A106,'1_문헌특성'!A:AH,3,0)</f>
        <v>RCT</v>
      </c>
      <c r="D106" s="72" t="str">
        <f>VLOOKUP(A106, '1_문헌특성'!A:AH, 8, 0)</f>
        <v>불완전 척수손상</v>
      </c>
      <c r="E106" s="68" t="str">
        <f>VLOOKUP(A106, '1_문헌특성'!A:AH, 9, 0)</f>
        <v>만성</v>
      </c>
      <c r="F106" s="72" t="str">
        <f>VLOOKUP(A106, '1_문헌특성'!A:AH, 23, 0)</f>
        <v>standard physical treatment+Lokomat</v>
      </c>
      <c r="G106" s="72">
        <f>VLOOKUP(A106, '1_문헌특성'!A:AH, 24, 0)</f>
        <v>2</v>
      </c>
      <c r="H106" s="72">
        <f>VLOOKUP(A106, '1_문헌특성'!A:AH, 25, 0)</f>
        <v>1</v>
      </c>
      <c r="I106" s="72" t="str">
        <f>VLOOKUP(A106, '1_문헌특성'!A:AH, 26, 0)</f>
        <v>locomat+walking training</v>
      </c>
      <c r="J106" s="72" t="str">
        <f>VLOOKUP(A106, '1_문헌특성'!A:AH, 29, 0)</f>
        <v>conventional overground training+standard physical treatment</v>
      </c>
      <c r="K106" s="63"/>
      <c r="L106" s="63"/>
      <c r="M106" s="63" t="s">
        <v>346</v>
      </c>
      <c r="N106" s="63" t="s">
        <v>495</v>
      </c>
      <c r="O106" s="85" t="s">
        <v>500</v>
      </c>
      <c r="P106" s="63" t="s">
        <v>352</v>
      </c>
      <c r="Q106" s="63">
        <v>37</v>
      </c>
      <c r="R106" s="63">
        <v>4</v>
      </c>
      <c r="S106" s="102" t="s">
        <v>357</v>
      </c>
      <c r="T106" s="63">
        <v>38</v>
      </c>
      <c r="U106" s="63">
        <v>4</v>
      </c>
      <c r="V106" s="63" t="s">
        <v>358</v>
      </c>
      <c r="W106" s="86"/>
      <c r="X106" s="86"/>
      <c r="Y106" s="86"/>
      <c r="Z106" s="86"/>
      <c r="AA106" s="86"/>
      <c r="AB106" s="136" t="s">
        <v>236</v>
      </c>
    </row>
    <row r="107" spans="1:28" ht="67.5">
      <c r="A107" s="64">
        <v>308</v>
      </c>
      <c r="B107" s="88" t="str">
        <f>VLOOKUP(A107,'1_문헌특성'!A:AH,2,0)</f>
        <v>Alcobendas-Maestro (2012)</v>
      </c>
      <c r="C107" s="68" t="str">
        <f>VLOOKUP(A107,'1_문헌특성'!A:AH,3,0)</f>
        <v>RCT</v>
      </c>
      <c r="D107" s="72" t="str">
        <f>VLOOKUP(A107, '1_문헌특성'!A:AH, 8, 0)</f>
        <v>불완전 척수손상</v>
      </c>
      <c r="E107" s="68" t="str">
        <f>VLOOKUP(A107, '1_문헌특성'!A:AH, 9, 0)</f>
        <v>만성</v>
      </c>
      <c r="F107" s="72" t="str">
        <f>VLOOKUP(A107, '1_문헌특성'!A:AH, 23, 0)</f>
        <v>standard physical treatment+Lokomat</v>
      </c>
      <c r="G107" s="72">
        <f>VLOOKUP(A107, '1_문헌특성'!A:AH, 24, 0)</f>
        <v>2</v>
      </c>
      <c r="H107" s="72">
        <f>VLOOKUP(A107, '1_문헌특성'!A:AH, 25, 0)</f>
        <v>1</v>
      </c>
      <c r="I107" s="72" t="str">
        <f>VLOOKUP(A107, '1_문헌특성'!A:AH, 26, 0)</f>
        <v>locomat+walking training</v>
      </c>
      <c r="J107" s="72" t="str">
        <f>VLOOKUP(A107, '1_문헌특성'!A:AH, 29, 0)</f>
        <v>conventional overground training+standard physical treatment</v>
      </c>
      <c r="K107" s="63"/>
      <c r="L107" s="63"/>
      <c r="M107" s="63" t="s">
        <v>346</v>
      </c>
      <c r="N107" s="63" t="s">
        <v>495</v>
      </c>
      <c r="O107" s="85" t="s">
        <v>500</v>
      </c>
      <c r="P107" s="63" t="s">
        <v>501</v>
      </c>
      <c r="Q107" s="63">
        <v>37</v>
      </c>
      <c r="R107" s="63">
        <v>16</v>
      </c>
      <c r="S107" s="63" t="s">
        <v>359</v>
      </c>
      <c r="T107" s="63">
        <v>38</v>
      </c>
      <c r="U107" s="63">
        <v>9</v>
      </c>
      <c r="V107" s="102" t="s">
        <v>360</v>
      </c>
      <c r="W107" s="86"/>
      <c r="X107" s="86"/>
      <c r="Y107" s="86"/>
      <c r="Z107" s="86"/>
      <c r="AA107" s="86"/>
      <c r="AB107" s="136" t="s">
        <v>236</v>
      </c>
    </row>
    <row r="108" spans="1:28" ht="67.5">
      <c r="A108" s="64">
        <v>308</v>
      </c>
      <c r="B108" s="88" t="str">
        <f>VLOOKUP(A108,'1_문헌특성'!A:AH,2,0)</f>
        <v>Alcobendas-Maestro (2012)</v>
      </c>
      <c r="C108" s="68" t="str">
        <f>VLOOKUP(A108,'1_문헌특성'!A:AH,3,0)</f>
        <v>RCT</v>
      </c>
      <c r="D108" s="72" t="str">
        <f>VLOOKUP(A108, '1_문헌특성'!A:AH, 8, 0)</f>
        <v>불완전 척수손상</v>
      </c>
      <c r="E108" s="68" t="str">
        <f>VLOOKUP(A108, '1_문헌특성'!A:AH, 9, 0)</f>
        <v>만성</v>
      </c>
      <c r="F108" s="72" t="str">
        <f>VLOOKUP(A108, '1_문헌특성'!A:AH, 23, 0)</f>
        <v>standard physical treatment+Lokomat</v>
      </c>
      <c r="G108" s="72">
        <f>VLOOKUP(A108, '1_문헌특성'!A:AH, 24, 0)</f>
        <v>2</v>
      </c>
      <c r="H108" s="72">
        <f>VLOOKUP(A108, '1_문헌특성'!A:AH, 25, 0)</f>
        <v>1</v>
      </c>
      <c r="I108" s="72" t="str">
        <f>VLOOKUP(A108, '1_문헌특성'!A:AH, 26, 0)</f>
        <v>locomat+walking training</v>
      </c>
      <c r="J108" s="72" t="str">
        <f>VLOOKUP(A108, '1_문헌특성'!A:AH, 29, 0)</f>
        <v>conventional overground training+standard physical treatment</v>
      </c>
      <c r="K108" s="63"/>
      <c r="L108" s="63"/>
      <c r="M108" s="63" t="s">
        <v>347</v>
      </c>
      <c r="N108" s="63" t="s">
        <v>502</v>
      </c>
      <c r="O108" s="85"/>
      <c r="P108" s="63" t="s">
        <v>352</v>
      </c>
      <c r="Q108" s="63">
        <v>14</v>
      </c>
      <c r="R108" s="63">
        <v>110.1</v>
      </c>
      <c r="S108" s="63" t="s">
        <v>361</v>
      </c>
      <c r="T108" s="63">
        <v>11</v>
      </c>
      <c r="U108" s="63">
        <v>82.3</v>
      </c>
      <c r="V108" s="63" t="s">
        <v>362</v>
      </c>
      <c r="W108" s="86"/>
      <c r="X108" s="86"/>
      <c r="Y108" s="86"/>
      <c r="Z108" s="86"/>
      <c r="AA108" s="86"/>
      <c r="AB108" s="136" t="s">
        <v>236</v>
      </c>
    </row>
    <row r="109" spans="1:28" ht="67.5">
      <c r="A109" s="64">
        <v>308</v>
      </c>
      <c r="B109" s="88" t="str">
        <f>VLOOKUP(A109,'1_문헌특성'!A:AH,2,0)</f>
        <v>Alcobendas-Maestro (2012)</v>
      </c>
      <c r="C109" s="68" t="str">
        <f>VLOOKUP(A109,'1_문헌특성'!A:AH,3,0)</f>
        <v>RCT</v>
      </c>
      <c r="D109" s="72" t="str">
        <f>VLOOKUP(A109, '1_문헌특성'!A:AH, 8, 0)</f>
        <v>불완전 척수손상</v>
      </c>
      <c r="E109" s="68" t="str">
        <f>VLOOKUP(A109, '1_문헌특성'!A:AH, 9, 0)</f>
        <v>만성</v>
      </c>
      <c r="F109" s="72" t="str">
        <f>VLOOKUP(A109, '1_문헌특성'!A:AH, 23, 0)</f>
        <v>standard physical treatment+Lokomat</v>
      </c>
      <c r="G109" s="72">
        <f>VLOOKUP(A109, '1_문헌특성'!A:AH, 24, 0)</f>
        <v>2</v>
      </c>
      <c r="H109" s="72">
        <f>VLOOKUP(A109, '1_문헌특성'!A:AH, 25, 0)</f>
        <v>1</v>
      </c>
      <c r="I109" s="72" t="str">
        <f>VLOOKUP(A109, '1_문헌특성'!A:AH, 26, 0)</f>
        <v>locomat+walking training</v>
      </c>
      <c r="J109" s="72" t="str">
        <f>VLOOKUP(A109, '1_문헌특성'!A:AH, 29, 0)</f>
        <v>conventional overground training+standard physical treatment</v>
      </c>
      <c r="K109" s="63"/>
      <c r="L109" s="63"/>
      <c r="M109" s="63" t="s">
        <v>347</v>
      </c>
      <c r="N109" s="63" t="s">
        <v>502</v>
      </c>
      <c r="O109" s="85"/>
      <c r="P109" s="63" t="s">
        <v>501</v>
      </c>
      <c r="Q109" s="63">
        <v>28</v>
      </c>
      <c r="R109" s="63">
        <v>169.4</v>
      </c>
      <c r="S109" s="63" t="s">
        <v>363</v>
      </c>
      <c r="T109" s="63">
        <v>30</v>
      </c>
      <c r="U109" s="63">
        <v>91.3</v>
      </c>
      <c r="V109" s="63" t="s">
        <v>364</v>
      </c>
      <c r="W109" s="86"/>
      <c r="X109" s="86"/>
      <c r="Y109" s="86"/>
      <c r="Z109" s="86"/>
      <c r="AA109" s="86"/>
      <c r="AB109" s="136" t="s">
        <v>236</v>
      </c>
    </row>
    <row r="110" spans="1:28" ht="67.5">
      <c r="A110" s="64">
        <v>308</v>
      </c>
      <c r="B110" s="88" t="str">
        <f>VLOOKUP(A110,'1_문헌특성'!A:AH,2,0)</f>
        <v>Alcobendas-Maestro (2012)</v>
      </c>
      <c r="C110" s="68" t="str">
        <f>VLOOKUP(A110,'1_문헌특성'!A:AH,3,0)</f>
        <v>RCT</v>
      </c>
      <c r="D110" s="72" t="str">
        <f>VLOOKUP(A110, '1_문헌특성'!A:AH, 8, 0)</f>
        <v>불완전 척수손상</v>
      </c>
      <c r="E110" s="68" t="str">
        <f>VLOOKUP(A110, '1_문헌특성'!A:AH, 9, 0)</f>
        <v>만성</v>
      </c>
      <c r="F110" s="72" t="str">
        <f>VLOOKUP(A110, '1_문헌특성'!A:AH, 23, 0)</f>
        <v>standard physical treatment+Lokomat</v>
      </c>
      <c r="G110" s="72">
        <f>VLOOKUP(A110, '1_문헌특성'!A:AH, 24, 0)</f>
        <v>2</v>
      </c>
      <c r="H110" s="72">
        <f>VLOOKUP(A110, '1_문헌특성'!A:AH, 25, 0)</f>
        <v>1</v>
      </c>
      <c r="I110" s="72" t="str">
        <f>VLOOKUP(A110, '1_문헌특성'!A:AH, 26, 0)</f>
        <v>locomat+walking training</v>
      </c>
      <c r="J110" s="72" t="str">
        <f>VLOOKUP(A110, '1_문헌특성'!A:AH, 29, 0)</f>
        <v>conventional overground training+standard physical treatment</v>
      </c>
      <c r="K110" s="63"/>
      <c r="L110" s="63"/>
      <c r="M110" s="63" t="s">
        <v>348</v>
      </c>
      <c r="N110" s="63" t="s">
        <v>495</v>
      </c>
      <c r="O110" s="109" t="s">
        <v>498</v>
      </c>
      <c r="P110" s="63" t="s">
        <v>352</v>
      </c>
      <c r="Q110" s="63">
        <v>37</v>
      </c>
      <c r="R110" s="63">
        <v>4</v>
      </c>
      <c r="S110" s="102" t="s">
        <v>365</v>
      </c>
      <c r="T110" s="63">
        <v>38</v>
      </c>
      <c r="U110" s="63">
        <v>4</v>
      </c>
      <c r="V110" s="102" t="s">
        <v>366</v>
      </c>
      <c r="W110" s="86"/>
      <c r="X110" s="86"/>
      <c r="Y110" s="86"/>
      <c r="Z110" s="86"/>
      <c r="AA110" s="86"/>
      <c r="AB110" s="136" t="s">
        <v>236</v>
      </c>
    </row>
    <row r="111" spans="1:28" ht="67.5">
      <c r="A111" s="64">
        <v>308</v>
      </c>
      <c r="B111" s="88" t="str">
        <f>VLOOKUP(A111,'1_문헌특성'!A:AH,2,0)</f>
        <v>Alcobendas-Maestro (2012)</v>
      </c>
      <c r="C111" s="68" t="str">
        <f>VLOOKUP(A111,'1_문헌특성'!A:AH,3,0)</f>
        <v>RCT</v>
      </c>
      <c r="D111" s="72" t="str">
        <f>VLOOKUP(A111, '1_문헌특성'!A:AH, 8, 0)</f>
        <v>불완전 척수손상</v>
      </c>
      <c r="E111" s="68" t="str">
        <f>VLOOKUP(A111, '1_문헌특성'!A:AH, 9, 0)</f>
        <v>만성</v>
      </c>
      <c r="F111" s="72" t="str">
        <f>VLOOKUP(A111, '1_문헌특성'!A:AH, 23, 0)</f>
        <v>standard physical treatment+Lokomat</v>
      </c>
      <c r="G111" s="72">
        <f>VLOOKUP(A111, '1_문헌특성'!A:AH, 24, 0)</f>
        <v>2</v>
      </c>
      <c r="H111" s="72">
        <f>VLOOKUP(A111, '1_문헌특성'!A:AH, 25, 0)</f>
        <v>1</v>
      </c>
      <c r="I111" s="72" t="str">
        <f>VLOOKUP(A111, '1_문헌특성'!A:AH, 26, 0)</f>
        <v>locomat+walking training</v>
      </c>
      <c r="J111" s="72" t="str">
        <f>VLOOKUP(A111, '1_문헌특성'!A:AH, 29, 0)</f>
        <v>conventional overground training+standard physical treatment</v>
      </c>
      <c r="K111" s="63"/>
      <c r="L111" s="63"/>
      <c r="M111" s="63" t="s">
        <v>348</v>
      </c>
      <c r="N111" s="63" t="s">
        <v>495</v>
      </c>
      <c r="O111" s="109" t="s">
        <v>498</v>
      </c>
      <c r="P111" s="63" t="s">
        <v>501</v>
      </c>
      <c r="Q111" s="63">
        <v>37</v>
      </c>
      <c r="R111" s="63">
        <v>10</v>
      </c>
      <c r="S111" s="102" t="s">
        <v>367</v>
      </c>
      <c r="T111" s="63">
        <v>38</v>
      </c>
      <c r="U111" s="63">
        <v>7</v>
      </c>
      <c r="V111" s="102" t="s">
        <v>368</v>
      </c>
      <c r="W111" s="86"/>
      <c r="X111" s="86"/>
      <c r="Y111" s="86"/>
      <c r="Z111" s="86"/>
      <c r="AA111" s="86"/>
      <c r="AB111" s="136" t="s">
        <v>236</v>
      </c>
    </row>
    <row r="112" spans="1:28" ht="67.5">
      <c r="A112" s="64">
        <v>308</v>
      </c>
      <c r="B112" s="88" t="str">
        <f>VLOOKUP(A112,'1_문헌특성'!A:AH,2,0)</f>
        <v>Alcobendas-Maestro (2012)</v>
      </c>
      <c r="C112" s="68" t="str">
        <f>VLOOKUP(A112,'1_문헌특성'!A:AH,3,0)</f>
        <v>RCT</v>
      </c>
      <c r="D112" s="72" t="str">
        <f>VLOOKUP(A112, '1_문헌특성'!A:AH, 8, 0)</f>
        <v>불완전 척수손상</v>
      </c>
      <c r="E112" s="68" t="str">
        <f>VLOOKUP(A112, '1_문헌특성'!A:AH, 9, 0)</f>
        <v>만성</v>
      </c>
      <c r="F112" s="72" t="str">
        <f>VLOOKUP(A112, '1_문헌특성'!A:AH, 23, 0)</f>
        <v>standard physical treatment+Lokomat</v>
      </c>
      <c r="G112" s="72">
        <f>VLOOKUP(A112, '1_문헌특성'!A:AH, 24, 0)</f>
        <v>2</v>
      </c>
      <c r="H112" s="72">
        <f>VLOOKUP(A112, '1_문헌특성'!A:AH, 25, 0)</f>
        <v>1</v>
      </c>
      <c r="I112" s="72" t="str">
        <f>VLOOKUP(A112, '1_문헌특성'!A:AH, 26, 0)</f>
        <v>locomat+walking training</v>
      </c>
      <c r="J112" s="72" t="str">
        <f>VLOOKUP(A112, '1_문헌특성'!A:AH, 29, 0)</f>
        <v>conventional overground training+standard physical treatment</v>
      </c>
      <c r="K112" s="63"/>
      <c r="L112" s="63"/>
      <c r="M112" s="63" t="s">
        <v>349</v>
      </c>
      <c r="N112" s="63" t="s">
        <v>495</v>
      </c>
      <c r="O112" s="85" t="s">
        <v>499</v>
      </c>
      <c r="P112" s="63" t="s">
        <v>352</v>
      </c>
      <c r="Q112" s="63">
        <v>37</v>
      </c>
      <c r="R112" s="63">
        <v>33</v>
      </c>
      <c r="S112" s="63" t="s">
        <v>369</v>
      </c>
      <c r="T112" s="63">
        <v>38</v>
      </c>
      <c r="U112" s="63">
        <v>30</v>
      </c>
      <c r="V112" s="63" t="s">
        <v>370</v>
      </c>
      <c r="W112" s="86"/>
      <c r="X112" s="86"/>
      <c r="Y112" s="86"/>
      <c r="Z112" s="86"/>
      <c r="AA112" s="86"/>
      <c r="AB112" s="136" t="s">
        <v>236</v>
      </c>
    </row>
    <row r="113" spans="1:29" ht="67.5">
      <c r="A113" s="64">
        <v>308</v>
      </c>
      <c r="B113" s="88" t="str">
        <f>VLOOKUP(A113,'1_문헌특성'!A:AH,2,0)</f>
        <v>Alcobendas-Maestro (2012)</v>
      </c>
      <c r="C113" s="68" t="str">
        <f>VLOOKUP(A113,'1_문헌특성'!A:AH,3,0)</f>
        <v>RCT</v>
      </c>
      <c r="D113" s="72" t="str">
        <f>VLOOKUP(A113, '1_문헌특성'!A:AH, 8, 0)</f>
        <v>불완전 척수손상</v>
      </c>
      <c r="E113" s="68" t="str">
        <f>VLOOKUP(A113, '1_문헌특성'!A:AH, 9, 0)</f>
        <v>만성</v>
      </c>
      <c r="F113" s="72" t="str">
        <f>VLOOKUP(A113, '1_문헌특성'!A:AH, 23, 0)</f>
        <v>standard physical treatment+Lokomat</v>
      </c>
      <c r="G113" s="72">
        <f>VLOOKUP(A113, '1_문헌특성'!A:AH, 24, 0)</f>
        <v>2</v>
      </c>
      <c r="H113" s="72">
        <f>VLOOKUP(A113, '1_문헌특성'!A:AH, 25, 0)</f>
        <v>1</v>
      </c>
      <c r="I113" s="72" t="str">
        <f>VLOOKUP(A113, '1_문헌특성'!A:AH, 26, 0)</f>
        <v>locomat+walking training</v>
      </c>
      <c r="J113" s="72" t="str">
        <f>VLOOKUP(A113, '1_문헌특성'!A:AH, 29, 0)</f>
        <v>conventional overground training+standard physical treatment</v>
      </c>
      <c r="K113" s="63"/>
      <c r="L113" s="63"/>
      <c r="M113" s="63" t="s">
        <v>349</v>
      </c>
      <c r="N113" s="63" t="s">
        <v>495</v>
      </c>
      <c r="O113" s="85" t="s">
        <v>499</v>
      </c>
      <c r="P113" s="63" t="s">
        <v>501</v>
      </c>
      <c r="Q113" s="63">
        <v>37</v>
      </c>
      <c r="R113" s="63">
        <v>40</v>
      </c>
      <c r="S113" s="63" t="s">
        <v>371</v>
      </c>
      <c r="T113" s="63">
        <v>38</v>
      </c>
      <c r="U113" s="63">
        <v>35</v>
      </c>
      <c r="V113" s="63" t="s">
        <v>372</v>
      </c>
      <c r="W113" s="86"/>
      <c r="X113" s="86"/>
      <c r="Y113" s="86"/>
      <c r="Z113" s="86"/>
      <c r="AA113" s="86"/>
      <c r="AB113" s="136" t="s">
        <v>236</v>
      </c>
    </row>
    <row r="114" spans="1:29" ht="67.5">
      <c r="A114" s="64">
        <v>308</v>
      </c>
      <c r="B114" s="88" t="str">
        <f>VLOOKUP(A114,'1_문헌특성'!A:AH,2,0)</f>
        <v>Alcobendas-Maestro (2012)</v>
      </c>
      <c r="C114" s="68" t="str">
        <f>VLOOKUP(A114,'1_문헌특성'!A:AH,3,0)</f>
        <v>RCT</v>
      </c>
      <c r="D114" s="72" t="str">
        <f>VLOOKUP(A114, '1_문헌특성'!A:AH, 8, 0)</f>
        <v>불완전 척수손상</v>
      </c>
      <c r="E114" s="68" t="str">
        <f>VLOOKUP(A114, '1_문헌특성'!A:AH, 9, 0)</f>
        <v>만성</v>
      </c>
      <c r="F114" s="72" t="str">
        <f>VLOOKUP(A114, '1_문헌특성'!A:AH, 23, 0)</f>
        <v>standard physical treatment+Lokomat</v>
      </c>
      <c r="G114" s="72">
        <f>VLOOKUP(A114, '1_문헌특성'!A:AH, 24, 0)</f>
        <v>2</v>
      </c>
      <c r="H114" s="72">
        <f>VLOOKUP(A114, '1_문헌특성'!A:AH, 25, 0)</f>
        <v>1</v>
      </c>
      <c r="I114" s="72" t="str">
        <f>VLOOKUP(A114, '1_문헌특성'!A:AH, 26, 0)</f>
        <v>locomat+walking training</v>
      </c>
      <c r="J114" s="72" t="str">
        <f>VLOOKUP(A114, '1_문헌특성'!A:AH, 29, 0)</f>
        <v>conventional overground training+standard physical treatment</v>
      </c>
      <c r="K114" s="63"/>
      <c r="L114" s="63"/>
      <c r="M114" s="63" t="s">
        <v>350</v>
      </c>
      <c r="N114" s="63" t="s">
        <v>495</v>
      </c>
      <c r="O114" s="85" t="s">
        <v>496</v>
      </c>
      <c r="P114" s="63" t="s">
        <v>352</v>
      </c>
      <c r="Q114" s="63">
        <v>37</v>
      </c>
      <c r="R114" s="63">
        <v>1</v>
      </c>
      <c r="S114" s="102" t="s">
        <v>373</v>
      </c>
      <c r="T114" s="63">
        <v>38</v>
      </c>
      <c r="U114" s="63">
        <v>1</v>
      </c>
      <c r="V114" s="102" t="s">
        <v>374</v>
      </c>
      <c r="W114" s="86"/>
      <c r="X114" s="86"/>
      <c r="Y114" s="86"/>
      <c r="Z114" s="86"/>
      <c r="AA114" s="86"/>
      <c r="AB114" s="136" t="s">
        <v>236</v>
      </c>
    </row>
    <row r="115" spans="1:29" ht="67.5">
      <c r="A115" s="64">
        <v>308</v>
      </c>
      <c r="B115" s="88" t="str">
        <f>VLOOKUP(A115,'1_문헌특성'!A:AH,2,0)</f>
        <v>Alcobendas-Maestro (2012)</v>
      </c>
      <c r="C115" s="68" t="str">
        <f>VLOOKUP(A115,'1_문헌특성'!A:AH,3,0)</f>
        <v>RCT</v>
      </c>
      <c r="D115" s="72" t="str">
        <f>VLOOKUP(A115, '1_문헌특성'!A:AH, 8, 0)</f>
        <v>불완전 척수손상</v>
      </c>
      <c r="E115" s="68" t="str">
        <f>VLOOKUP(A115, '1_문헌특성'!A:AH, 9, 0)</f>
        <v>만성</v>
      </c>
      <c r="F115" s="72" t="str">
        <f>VLOOKUP(A115, '1_문헌특성'!A:AH, 23, 0)</f>
        <v>standard physical treatment+Lokomat</v>
      </c>
      <c r="G115" s="72">
        <f>VLOOKUP(A115, '1_문헌특성'!A:AH, 24, 0)</f>
        <v>2</v>
      </c>
      <c r="H115" s="72">
        <f>VLOOKUP(A115, '1_문헌특성'!A:AH, 25, 0)</f>
        <v>1</v>
      </c>
      <c r="I115" s="72" t="str">
        <f>VLOOKUP(A115, '1_문헌특성'!A:AH, 26, 0)</f>
        <v>locomat+walking training</v>
      </c>
      <c r="J115" s="72" t="str">
        <f>VLOOKUP(A115, '1_문헌특성'!A:AH, 29, 0)</f>
        <v>conventional overground training+standard physical treatment</v>
      </c>
      <c r="K115" s="63"/>
      <c r="L115" s="63"/>
      <c r="M115" s="63" t="s">
        <v>350</v>
      </c>
      <c r="N115" s="63" t="s">
        <v>495</v>
      </c>
      <c r="O115" s="85" t="s">
        <v>496</v>
      </c>
      <c r="P115" s="63" t="s">
        <v>501</v>
      </c>
      <c r="Q115" s="63">
        <v>37</v>
      </c>
      <c r="R115" s="63">
        <v>2</v>
      </c>
      <c r="S115" s="102" t="s">
        <v>375</v>
      </c>
      <c r="T115" s="63">
        <v>38</v>
      </c>
      <c r="U115" s="63">
        <v>1</v>
      </c>
      <c r="V115" s="102" t="s">
        <v>373</v>
      </c>
      <c r="W115" s="86"/>
      <c r="X115" s="86"/>
      <c r="Y115" s="86"/>
      <c r="Z115" s="86"/>
      <c r="AA115" s="86"/>
      <c r="AB115" s="136" t="s">
        <v>236</v>
      </c>
    </row>
    <row r="116" spans="1:29" ht="67.5">
      <c r="A116" s="64">
        <v>308</v>
      </c>
      <c r="B116" s="88" t="str">
        <f>VLOOKUP(A116,'1_문헌특성'!A:AH,2,0)</f>
        <v>Alcobendas-Maestro (2012)</v>
      </c>
      <c r="C116" s="68" t="str">
        <f>VLOOKUP(A116,'1_문헌특성'!A:AH,3,0)</f>
        <v>RCT</v>
      </c>
      <c r="D116" s="72" t="str">
        <f>VLOOKUP(A116, '1_문헌특성'!A:AH, 8, 0)</f>
        <v>불완전 척수손상</v>
      </c>
      <c r="E116" s="68" t="str">
        <f>VLOOKUP(A116, '1_문헌특성'!A:AH, 9, 0)</f>
        <v>만성</v>
      </c>
      <c r="F116" s="72" t="str">
        <f>VLOOKUP(A116, '1_문헌특성'!A:AH, 23, 0)</f>
        <v>standard physical treatment+Lokomat</v>
      </c>
      <c r="G116" s="72">
        <f>VLOOKUP(A116, '1_문헌특성'!A:AH, 24, 0)</f>
        <v>2</v>
      </c>
      <c r="H116" s="72">
        <f>VLOOKUP(A116, '1_문헌특성'!A:AH, 25, 0)</f>
        <v>1</v>
      </c>
      <c r="I116" s="72" t="str">
        <f>VLOOKUP(A116, '1_문헌특성'!A:AH, 26, 0)</f>
        <v>locomat+walking training</v>
      </c>
      <c r="J116" s="72" t="str">
        <f>VLOOKUP(A116, '1_문헌특성'!A:AH, 29, 0)</f>
        <v>conventional overground training+standard physical treatment</v>
      </c>
      <c r="K116" s="63"/>
      <c r="L116" s="63"/>
      <c r="M116" s="63" t="s">
        <v>351</v>
      </c>
      <c r="N116" s="63" t="s">
        <v>495</v>
      </c>
      <c r="O116" s="85" t="s">
        <v>497</v>
      </c>
      <c r="P116" s="63" t="s">
        <v>352</v>
      </c>
      <c r="Q116" s="63">
        <v>37</v>
      </c>
      <c r="R116" s="63">
        <v>0</v>
      </c>
      <c r="S116" s="102" t="s">
        <v>376</v>
      </c>
      <c r="T116" s="63">
        <v>38</v>
      </c>
      <c r="U116" s="102" t="s">
        <v>377</v>
      </c>
      <c r="V116" s="102" t="s">
        <v>376</v>
      </c>
      <c r="W116" s="86"/>
      <c r="X116" s="86"/>
      <c r="Y116" s="86"/>
      <c r="Z116" s="86"/>
      <c r="AA116" s="86"/>
      <c r="AB116" s="136" t="s">
        <v>236</v>
      </c>
    </row>
    <row r="117" spans="1:29" ht="67.5">
      <c r="A117" s="64">
        <v>308</v>
      </c>
      <c r="B117" s="88" t="str">
        <f>VLOOKUP(A117,'1_문헌특성'!A:AH,2,0)</f>
        <v>Alcobendas-Maestro (2012)</v>
      </c>
      <c r="C117" s="68" t="str">
        <f>VLOOKUP(A117,'1_문헌특성'!A:AH,3,0)</f>
        <v>RCT</v>
      </c>
      <c r="D117" s="72" t="str">
        <f>VLOOKUP(A117, '1_문헌특성'!A:AH, 8, 0)</f>
        <v>불완전 척수손상</v>
      </c>
      <c r="E117" s="68" t="str">
        <f>VLOOKUP(A117, '1_문헌특성'!A:AH, 9, 0)</f>
        <v>만성</v>
      </c>
      <c r="F117" s="72" t="str">
        <f>VLOOKUP(A117, '1_문헌특성'!A:AH, 23, 0)</f>
        <v>standard physical treatment+Lokomat</v>
      </c>
      <c r="G117" s="72">
        <f>VLOOKUP(A117, '1_문헌특성'!A:AH, 24, 0)</f>
        <v>2</v>
      </c>
      <c r="H117" s="72">
        <f>VLOOKUP(A117, '1_문헌특성'!A:AH, 25, 0)</f>
        <v>1</v>
      </c>
      <c r="I117" s="72" t="str">
        <f>VLOOKUP(A117, '1_문헌특성'!A:AH, 26, 0)</f>
        <v>locomat+walking training</v>
      </c>
      <c r="J117" s="72" t="str">
        <f>VLOOKUP(A117, '1_문헌특성'!A:AH, 29, 0)</f>
        <v>conventional overground training+standard physical treatment</v>
      </c>
      <c r="K117" s="63"/>
      <c r="L117" s="63"/>
      <c r="M117" s="63" t="s">
        <v>351</v>
      </c>
      <c r="N117" s="63" t="s">
        <v>495</v>
      </c>
      <c r="O117" s="85" t="s">
        <v>497</v>
      </c>
      <c r="P117" s="63" t="s">
        <v>501</v>
      </c>
      <c r="Q117" s="63">
        <v>37</v>
      </c>
      <c r="R117" s="63">
        <v>0</v>
      </c>
      <c r="S117" s="63" t="s">
        <v>378</v>
      </c>
      <c r="T117" s="63">
        <v>38</v>
      </c>
      <c r="U117" s="63">
        <v>0</v>
      </c>
      <c r="V117" s="63" t="s">
        <v>379</v>
      </c>
      <c r="W117" s="86"/>
      <c r="X117" s="86"/>
      <c r="Y117" s="86"/>
      <c r="Z117" s="86"/>
      <c r="AA117" s="86"/>
      <c r="AB117" s="136" t="s">
        <v>236</v>
      </c>
    </row>
    <row r="118" spans="1:29" ht="54">
      <c r="A118" s="64">
        <v>405</v>
      </c>
      <c r="B118" s="88" t="str">
        <f>VLOOKUP(A118,'1_문헌특성'!A:AH,2,0)</f>
        <v>Piira (2019)</v>
      </c>
      <c r="C118" s="68" t="str">
        <f>VLOOKUP(A118,'1_문헌특성'!A:AH,3,0)</f>
        <v>RCT</v>
      </c>
      <c r="D118" s="72" t="str">
        <f>VLOOKUP(A118, '1_문헌특성'!A:AH, 8, 0)</f>
        <v>불완전 척수손상</v>
      </c>
      <c r="E118" s="68" t="str">
        <f>VLOOKUP(A118, '1_문헌특성'!A:AH, 9, 0)</f>
        <v>만성</v>
      </c>
      <c r="F118" s="72" t="str">
        <f>VLOOKUP(A118, '1_문헌특성'!A:AH, 23, 0)</f>
        <v>ROBOT-ASSISTED LOCOMOTOR TRAINING</v>
      </c>
      <c r="G118" s="72">
        <f>VLOOKUP(A118, '1_문헌특성'!A:AH, 24, 0)</f>
        <v>1</v>
      </c>
      <c r="H118" s="72">
        <f>VLOOKUP(A118, '1_문헌특성'!A:AH, 25, 0)</f>
        <v>1</v>
      </c>
      <c r="I118" s="72" t="str">
        <f>VLOOKUP(A118, '1_문헌특성'!A:AH, 26, 0)</f>
        <v>Lokomat + training session</v>
      </c>
      <c r="J118" s="72" t="str">
        <f>VLOOKUP(A118, '1_문헌특성'!A:AH, 29, 0)</f>
        <v>low-intensity usual care from their local physical therapist</v>
      </c>
      <c r="K118" s="63"/>
      <c r="L118" s="63"/>
      <c r="M118" s="63" t="s">
        <v>396</v>
      </c>
      <c r="N118" s="63" t="s">
        <v>535</v>
      </c>
      <c r="O118" s="85"/>
      <c r="P118" s="63" t="s">
        <v>352</v>
      </c>
      <c r="Q118" s="63">
        <v>7</v>
      </c>
      <c r="R118" s="63">
        <v>0.3</v>
      </c>
      <c r="S118" s="63" t="s">
        <v>405</v>
      </c>
      <c r="T118" s="63">
        <v>12</v>
      </c>
      <c r="U118" s="63">
        <v>0.6</v>
      </c>
      <c r="V118" s="63" t="s">
        <v>401</v>
      </c>
      <c r="W118" s="86">
        <v>7</v>
      </c>
      <c r="X118" s="86" t="s">
        <v>409</v>
      </c>
      <c r="Y118" s="86">
        <v>9</v>
      </c>
      <c r="Z118" s="103" t="s">
        <v>414</v>
      </c>
      <c r="AA118" s="86">
        <v>0.61</v>
      </c>
      <c r="AB118" s="136" t="s">
        <v>514</v>
      </c>
    </row>
    <row r="119" spans="1:29" ht="54">
      <c r="A119" s="64">
        <v>405</v>
      </c>
      <c r="B119" s="88" t="str">
        <f>VLOOKUP(A119,'1_문헌특성'!A:AH,2,0)</f>
        <v>Piira (2019)</v>
      </c>
      <c r="C119" s="68" t="str">
        <f>VLOOKUP(A119,'1_문헌특성'!A:AH,3,0)</f>
        <v>RCT</v>
      </c>
      <c r="D119" s="72" t="str">
        <f>VLOOKUP(A119, '1_문헌특성'!A:AH, 8, 0)</f>
        <v>불완전 척수손상</v>
      </c>
      <c r="E119" s="68" t="str">
        <f>VLOOKUP(A119, '1_문헌특성'!A:AH, 9, 0)</f>
        <v>만성</v>
      </c>
      <c r="F119" s="72" t="str">
        <f>VLOOKUP(A119, '1_문헌특성'!A:AH, 23, 0)</f>
        <v>ROBOT-ASSISTED LOCOMOTOR TRAINING</v>
      </c>
      <c r="G119" s="72">
        <f>VLOOKUP(A119, '1_문헌특성'!A:AH, 24, 0)</f>
        <v>1</v>
      </c>
      <c r="H119" s="72">
        <f>VLOOKUP(A119, '1_문헌특성'!A:AH, 25, 0)</f>
        <v>1</v>
      </c>
      <c r="I119" s="72" t="str">
        <f>VLOOKUP(A119, '1_문헌특성'!A:AH, 26, 0)</f>
        <v>Lokomat + training session</v>
      </c>
      <c r="J119" s="72" t="str">
        <f>VLOOKUP(A119, '1_문헌특성'!A:AH, 29, 0)</f>
        <v>low-intensity usual care from their local physical therapist</v>
      </c>
      <c r="K119" s="63"/>
      <c r="L119" s="63"/>
      <c r="M119" s="63" t="s">
        <v>278</v>
      </c>
      <c r="N119" s="63" t="s">
        <v>535</v>
      </c>
      <c r="O119" s="85"/>
      <c r="P119" s="63" t="s">
        <v>534</v>
      </c>
      <c r="Q119" s="63">
        <v>7</v>
      </c>
      <c r="R119" s="63">
        <v>0.3</v>
      </c>
      <c r="S119" s="63"/>
      <c r="T119" s="63">
        <v>12</v>
      </c>
      <c r="U119" s="63"/>
      <c r="V119" s="63"/>
      <c r="W119" s="86"/>
      <c r="X119" s="86"/>
      <c r="Y119" s="86"/>
      <c r="Z119" s="86"/>
      <c r="AA119" s="86"/>
      <c r="AB119" s="136" t="s">
        <v>514</v>
      </c>
    </row>
    <row r="120" spans="1:29" ht="54">
      <c r="A120" s="64">
        <v>405</v>
      </c>
      <c r="B120" s="88" t="str">
        <f>VLOOKUP(A120,'1_문헌특성'!A:AH,2,0)</f>
        <v>Piira (2019)</v>
      </c>
      <c r="C120" s="68" t="str">
        <f>VLOOKUP(A120,'1_문헌특성'!A:AH,3,0)</f>
        <v>RCT</v>
      </c>
      <c r="D120" s="72" t="str">
        <f>VLOOKUP(A120, '1_문헌특성'!A:AH, 8, 0)</f>
        <v>불완전 척수손상</v>
      </c>
      <c r="E120" s="68" t="str">
        <f>VLOOKUP(A120, '1_문헌특성'!A:AH, 9, 0)</f>
        <v>만성</v>
      </c>
      <c r="F120" s="72" t="str">
        <f>VLOOKUP(A120, '1_문헌특성'!A:AH, 23, 0)</f>
        <v>ROBOT-ASSISTED LOCOMOTOR TRAINING</v>
      </c>
      <c r="G120" s="72">
        <f>VLOOKUP(A120, '1_문헌특성'!A:AH, 24, 0)</f>
        <v>1</v>
      </c>
      <c r="H120" s="72">
        <f>VLOOKUP(A120, '1_문헌특성'!A:AH, 25, 0)</f>
        <v>1</v>
      </c>
      <c r="I120" s="72" t="str">
        <f>VLOOKUP(A120, '1_문헌특성'!A:AH, 26, 0)</f>
        <v>Lokomat + training session</v>
      </c>
      <c r="J120" s="72" t="str">
        <f>VLOOKUP(A120, '1_문헌특성'!A:AH, 29, 0)</f>
        <v>low-intensity usual care from their local physical therapist</v>
      </c>
      <c r="K120" s="63"/>
      <c r="L120" s="63"/>
      <c r="M120" s="63" t="s">
        <v>397</v>
      </c>
      <c r="N120" s="63" t="s">
        <v>536</v>
      </c>
      <c r="O120" s="85"/>
      <c r="P120" s="63" t="s">
        <v>352</v>
      </c>
      <c r="Q120" s="63">
        <v>7</v>
      </c>
      <c r="R120" s="63">
        <v>82.3</v>
      </c>
      <c r="S120" s="63" t="s">
        <v>505</v>
      </c>
      <c r="T120" s="63">
        <v>12</v>
      </c>
      <c r="U120" s="63">
        <v>170.4</v>
      </c>
      <c r="V120" s="63" t="s">
        <v>506</v>
      </c>
      <c r="W120" s="86">
        <v>7</v>
      </c>
      <c r="X120" s="86" t="s">
        <v>410</v>
      </c>
      <c r="Y120" s="86">
        <v>9</v>
      </c>
      <c r="Z120" s="103" t="s">
        <v>415</v>
      </c>
      <c r="AA120" s="86">
        <v>0.84</v>
      </c>
      <c r="AB120" s="136" t="s">
        <v>514</v>
      </c>
    </row>
    <row r="121" spans="1:29" ht="54">
      <c r="A121" s="64">
        <v>405</v>
      </c>
      <c r="B121" s="88" t="str">
        <f>VLOOKUP(A121,'1_문헌특성'!A:AH,2,0)</f>
        <v>Piira (2019)</v>
      </c>
      <c r="C121" s="68" t="str">
        <f>VLOOKUP(A121,'1_문헌특성'!A:AH,3,0)</f>
        <v>RCT</v>
      </c>
      <c r="D121" s="72" t="str">
        <f>VLOOKUP(A121, '1_문헌특성'!A:AH, 8, 0)</f>
        <v>불완전 척수손상</v>
      </c>
      <c r="E121" s="68" t="str">
        <f>VLOOKUP(A121, '1_문헌특성'!A:AH, 9, 0)</f>
        <v>만성</v>
      </c>
      <c r="F121" s="72" t="str">
        <f>VLOOKUP(A121, '1_문헌특성'!A:AH, 23, 0)</f>
        <v>ROBOT-ASSISTED LOCOMOTOR TRAINING</v>
      </c>
      <c r="G121" s="72">
        <f>VLOOKUP(A121, '1_문헌특성'!A:AH, 24, 0)</f>
        <v>1</v>
      </c>
      <c r="H121" s="72">
        <f>VLOOKUP(A121, '1_문헌특성'!A:AH, 25, 0)</f>
        <v>1</v>
      </c>
      <c r="I121" s="72" t="str">
        <f>VLOOKUP(A121, '1_문헌특성'!A:AH, 26, 0)</f>
        <v>Lokomat + training session</v>
      </c>
      <c r="J121" s="72" t="str">
        <f>VLOOKUP(A121, '1_문헌특성'!A:AH, 29, 0)</f>
        <v>low-intensity usual care from their local physical therapist</v>
      </c>
      <c r="K121" s="63"/>
      <c r="L121" s="63"/>
      <c r="M121" s="63" t="s">
        <v>280</v>
      </c>
      <c r="N121" s="63" t="s">
        <v>536</v>
      </c>
      <c r="O121" s="85"/>
      <c r="P121" s="63" t="s">
        <v>534</v>
      </c>
      <c r="Q121" s="63">
        <v>7</v>
      </c>
      <c r="R121" s="63"/>
      <c r="S121" s="63"/>
      <c r="T121" s="63">
        <v>12</v>
      </c>
      <c r="U121" s="63"/>
      <c r="V121" s="63"/>
      <c r="W121" s="86"/>
      <c r="X121" s="86"/>
      <c r="Y121" s="86"/>
      <c r="Z121" s="86"/>
      <c r="AA121" s="86"/>
      <c r="AB121" s="136" t="s">
        <v>514</v>
      </c>
    </row>
    <row r="122" spans="1:29" ht="54">
      <c r="A122" s="64">
        <v>405</v>
      </c>
      <c r="B122" s="88" t="str">
        <f>VLOOKUP(A122,'1_문헌특성'!A:AH,2,0)</f>
        <v>Piira (2019)</v>
      </c>
      <c r="C122" s="68" t="str">
        <f>VLOOKUP(A122,'1_문헌특성'!A:AH,3,0)</f>
        <v>RCT</v>
      </c>
      <c r="D122" s="72" t="str">
        <f>VLOOKUP(A122, '1_문헌특성'!A:AH, 8, 0)</f>
        <v>불완전 척수손상</v>
      </c>
      <c r="E122" s="68" t="str">
        <f>VLOOKUP(A122, '1_문헌특성'!A:AH, 9, 0)</f>
        <v>만성</v>
      </c>
      <c r="F122" s="72" t="str">
        <f>VLOOKUP(A122, '1_문헌특성'!A:AH, 23, 0)</f>
        <v>ROBOT-ASSISTED LOCOMOTOR TRAINING</v>
      </c>
      <c r="G122" s="72">
        <f>VLOOKUP(A122, '1_문헌특성'!A:AH, 24, 0)</f>
        <v>1</v>
      </c>
      <c r="H122" s="72">
        <f>VLOOKUP(A122, '1_문헌특성'!A:AH, 25, 0)</f>
        <v>1</v>
      </c>
      <c r="I122" s="72" t="str">
        <f>VLOOKUP(A122, '1_문헌특성'!A:AH, 26, 0)</f>
        <v>Lokomat + training session</v>
      </c>
      <c r="J122" s="72" t="str">
        <f>VLOOKUP(A122, '1_문헌특성'!A:AH, 29, 0)</f>
        <v>low-intensity usual care from their local physical therapist</v>
      </c>
      <c r="K122" s="63"/>
      <c r="L122" s="63"/>
      <c r="M122" s="63" t="s">
        <v>349</v>
      </c>
      <c r="N122" s="63"/>
      <c r="O122" s="85"/>
      <c r="P122" s="63" t="s">
        <v>352</v>
      </c>
      <c r="Q122" s="63">
        <v>7</v>
      </c>
      <c r="R122" s="63">
        <v>28.4</v>
      </c>
      <c r="S122" s="63" t="s">
        <v>406</v>
      </c>
      <c r="T122" s="63">
        <v>12</v>
      </c>
      <c r="U122" s="63">
        <v>27.2</v>
      </c>
      <c r="V122" s="63" t="s">
        <v>402</v>
      </c>
      <c r="W122" s="86">
        <v>7</v>
      </c>
      <c r="X122" s="86" t="s">
        <v>411</v>
      </c>
      <c r="Y122" s="86">
        <v>12</v>
      </c>
      <c r="Z122" s="103" t="s">
        <v>416</v>
      </c>
      <c r="AA122" s="86">
        <v>0.17</v>
      </c>
      <c r="AB122" s="136" t="s">
        <v>514</v>
      </c>
    </row>
    <row r="123" spans="1:29" ht="54">
      <c r="A123" s="64">
        <v>405</v>
      </c>
      <c r="B123" s="88" t="str">
        <f>VLOOKUP(A123,'1_문헌특성'!A:AH,2,0)</f>
        <v>Piira (2019)</v>
      </c>
      <c r="C123" s="68" t="str">
        <f>VLOOKUP(A123,'1_문헌특성'!A:AH,3,0)</f>
        <v>RCT</v>
      </c>
      <c r="D123" s="72" t="str">
        <f>VLOOKUP(A123, '1_문헌특성'!A:AH, 8, 0)</f>
        <v>불완전 척수손상</v>
      </c>
      <c r="E123" s="68" t="str">
        <f>VLOOKUP(A123, '1_문헌특성'!A:AH, 9, 0)</f>
        <v>만성</v>
      </c>
      <c r="F123" s="72" t="str">
        <f>VLOOKUP(A123, '1_문헌특성'!A:AH, 23, 0)</f>
        <v>ROBOT-ASSISTED LOCOMOTOR TRAINING</v>
      </c>
      <c r="G123" s="72">
        <f>VLOOKUP(A123, '1_문헌특성'!A:AH, 24, 0)</f>
        <v>1</v>
      </c>
      <c r="H123" s="72">
        <f>VLOOKUP(A123, '1_문헌특성'!A:AH, 25, 0)</f>
        <v>1</v>
      </c>
      <c r="I123" s="72" t="str">
        <f>VLOOKUP(A123, '1_문헌특성'!A:AH, 26, 0)</f>
        <v>Lokomat + training session</v>
      </c>
      <c r="J123" s="72" t="str">
        <f>VLOOKUP(A123, '1_문헌특성'!A:AH, 29, 0)</f>
        <v>low-intensity usual care from their local physical therapist</v>
      </c>
      <c r="K123" s="63"/>
      <c r="L123" s="63"/>
      <c r="M123" s="63" t="s">
        <v>349</v>
      </c>
      <c r="N123" s="63"/>
      <c r="O123" s="85"/>
      <c r="P123" s="63" t="s">
        <v>534</v>
      </c>
      <c r="Q123" s="63">
        <v>7</v>
      </c>
      <c r="R123" s="63"/>
      <c r="S123" s="63"/>
      <c r="T123" s="63">
        <v>12</v>
      </c>
      <c r="U123" s="63"/>
      <c r="V123" s="63"/>
      <c r="W123" s="86"/>
      <c r="X123" s="86"/>
      <c r="Y123" s="86"/>
      <c r="Z123" s="86"/>
      <c r="AA123" s="86"/>
      <c r="AB123" s="136" t="s">
        <v>514</v>
      </c>
    </row>
    <row r="124" spans="1:29" ht="54">
      <c r="A124" s="64">
        <v>405</v>
      </c>
      <c r="B124" s="88" t="str">
        <f>VLOOKUP(A124,'1_문헌특성'!A:AH,2,0)</f>
        <v>Piira (2019)</v>
      </c>
      <c r="C124" s="68" t="str">
        <f>VLOOKUP(A124,'1_문헌특성'!A:AH,3,0)</f>
        <v>RCT</v>
      </c>
      <c r="D124" s="72" t="str">
        <f>VLOOKUP(A124, '1_문헌특성'!A:AH, 8, 0)</f>
        <v>불완전 척수손상</v>
      </c>
      <c r="E124" s="68" t="str">
        <f>VLOOKUP(A124, '1_문헌특성'!A:AH, 9, 0)</f>
        <v>만성</v>
      </c>
      <c r="F124" s="72" t="str">
        <f>VLOOKUP(A124, '1_문헌특성'!A:AH, 23, 0)</f>
        <v>ROBOT-ASSISTED LOCOMOTOR TRAINING</v>
      </c>
      <c r="G124" s="72">
        <f>VLOOKUP(A124, '1_문헌특성'!A:AH, 24, 0)</f>
        <v>1</v>
      </c>
      <c r="H124" s="72">
        <f>VLOOKUP(A124, '1_문헌특성'!A:AH, 25, 0)</f>
        <v>1</v>
      </c>
      <c r="I124" s="72" t="str">
        <f>VLOOKUP(A124, '1_문헌특성'!A:AH, 26, 0)</f>
        <v>Lokomat + training session</v>
      </c>
      <c r="J124" s="72" t="str">
        <f>VLOOKUP(A124, '1_문헌특성'!A:AH, 29, 0)</f>
        <v>low-intensity usual care from their local physical therapist</v>
      </c>
      <c r="K124" s="63"/>
      <c r="L124" s="63"/>
      <c r="M124" s="63" t="s">
        <v>398</v>
      </c>
      <c r="N124" s="63"/>
      <c r="O124" s="85"/>
      <c r="P124" s="63" t="s">
        <v>352</v>
      </c>
      <c r="Q124" s="63">
        <v>7</v>
      </c>
      <c r="R124" s="63">
        <v>18.3</v>
      </c>
      <c r="S124" s="63" t="s">
        <v>407</v>
      </c>
      <c r="T124" s="63">
        <v>12</v>
      </c>
      <c r="U124" s="63">
        <v>19.8</v>
      </c>
      <c r="V124" s="63" t="s">
        <v>403</v>
      </c>
      <c r="W124" s="86">
        <v>7</v>
      </c>
      <c r="X124" s="86" t="s">
        <v>412</v>
      </c>
      <c r="Y124" s="86">
        <v>12</v>
      </c>
      <c r="Z124" s="103" t="s">
        <v>417</v>
      </c>
      <c r="AA124" s="86">
        <v>0.48</v>
      </c>
      <c r="AB124" s="136" t="s">
        <v>514</v>
      </c>
    </row>
    <row r="125" spans="1:29" ht="54">
      <c r="A125" s="64">
        <v>405</v>
      </c>
      <c r="B125" s="88" t="str">
        <f>VLOOKUP(A125,'1_문헌특성'!A:AH,2,0)</f>
        <v>Piira (2019)</v>
      </c>
      <c r="C125" s="68" t="str">
        <f>VLOOKUP(A125,'1_문헌특성'!A:AH,3,0)</f>
        <v>RCT</v>
      </c>
      <c r="D125" s="72" t="str">
        <f>VLOOKUP(A125, '1_문헌특성'!A:AH, 8, 0)</f>
        <v>불완전 척수손상</v>
      </c>
      <c r="E125" s="68" t="str">
        <f>VLOOKUP(A125, '1_문헌특성'!A:AH, 9, 0)</f>
        <v>만성</v>
      </c>
      <c r="F125" s="72" t="str">
        <f>VLOOKUP(A125, '1_문헌특성'!A:AH, 23, 0)</f>
        <v>ROBOT-ASSISTED LOCOMOTOR TRAINING</v>
      </c>
      <c r="G125" s="72">
        <f>VLOOKUP(A125, '1_문헌특성'!A:AH, 24, 0)</f>
        <v>1</v>
      </c>
      <c r="H125" s="72">
        <f>VLOOKUP(A125, '1_문헌특성'!A:AH, 25, 0)</f>
        <v>1</v>
      </c>
      <c r="I125" s="72" t="str">
        <f>VLOOKUP(A125, '1_문헌특성'!A:AH, 26, 0)</f>
        <v>Lokomat + training session</v>
      </c>
      <c r="J125" s="72" t="str">
        <f>VLOOKUP(A125, '1_문헌특성'!A:AH, 29, 0)</f>
        <v>low-intensity usual care from their local physical therapist</v>
      </c>
      <c r="K125" s="63"/>
      <c r="L125" s="63"/>
      <c r="M125" s="63" t="s">
        <v>321</v>
      </c>
      <c r="N125" s="63"/>
      <c r="O125" s="85"/>
      <c r="P125" s="63" t="s">
        <v>534</v>
      </c>
      <c r="Q125" s="63">
        <v>7</v>
      </c>
      <c r="R125" s="63"/>
      <c r="S125" s="63"/>
      <c r="T125" s="63">
        <v>12</v>
      </c>
      <c r="U125" s="63"/>
      <c r="V125" s="63"/>
      <c r="W125" s="86"/>
      <c r="X125" s="86"/>
      <c r="Y125" s="86"/>
      <c r="Z125" s="86"/>
      <c r="AA125" s="86"/>
      <c r="AB125" s="136" t="s">
        <v>514</v>
      </c>
    </row>
    <row r="126" spans="1:29" ht="54">
      <c r="A126" s="64">
        <v>405</v>
      </c>
      <c r="B126" s="88" t="str">
        <f>VLOOKUP(A126,'1_문헌특성'!A:AH,2,0)</f>
        <v>Piira (2019)</v>
      </c>
      <c r="C126" s="68" t="str">
        <f>VLOOKUP(A126,'1_문헌특성'!A:AH,3,0)</f>
        <v>RCT</v>
      </c>
      <c r="D126" s="72" t="str">
        <f>VLOOKUP(A126, '1_문헌특성'!A:AH, 8, 0)</f>
        <v>불완전 척수손상</v>
      </c>
      <c r="E126" s="68" t="str">
        <f>VLOOKUP(A126, '1_문헌특성'!A:AH, 9, 0)</f>
        <v>만성</v>
      </c>
      <c r="F126" s="72" t="str">
        <f>VLOOKUP(A126, '1_문헌특성'!A:AH, 23, 0)</f>
        <v>ROBOT-ASSISTED LOCOMOTOR TRAINING</v>
      </c>
      <c r="G126" s="72">
        <f>VLOOKUP(A126, '1_문헌특성'!A:AH, 24, 0)</f>
        <v>1</v>
      </c>
      <c r="H126" s="72">
        <f>VLOOKUP(A126, '1_문헌특성'!A:AH, 25, 0)</f>
        <v>1</v>
      </c>
      <c r="I126" s="72" t="str">
        <f>VLOOKUP(A126, '1_문헌특성'!A:AH, 26, 0)</f>
        <v>Lokomat + training session</v>
      </c>
      <c r="J126" s="72" t="str">
        <f>VLOOKUP(A126, '1_문헌특성'!A:AH, 29, 0)</f>
        <v>low-intensity usual care from their local physical therapist</v>
      </c>
      <c r="K126" s="63"/>
      <c r="L126" s="63"/>
      <c r="M126" s="63" t="s">
        <v>399</v>
      </c>
      <c r="N126" s="63" t="s">
        <v>400</v>
      </c>
      <c r="O126" s="85"/>
      <c r="P126" s="63" t="s">
        <v>352</v>
      </c>
      <c r="Q126" s="63">
        <v>7</v>
      </c>
      <c r="R126" s="63">
        <v>47</v>
      </c>
      <c r="S126" s="63" t="s">
        <v>408</v>
      </c>
      <c r="T126" s="63">
        <v>12</v>
      </c>
      <c r="U126" s="63">
        <v>43</v>
      </c>
      <c r="V126" s="63" t="s">
        <v>404</v>
      </c>
      <c r="W126" s="86">
        <v>7</v>
      </c>
      <c r="X126" s="86" t="s">
        <v>413</v>
      </c>
      <c r="Y126" s="86">
        <v>12</v>
      </c>
      <c r="Z126" s="103" t="s">
        <v>418</v>
      </c>
      <c r="AA126" s="86">
        <v>0.03</v>
      </c>
      <c r="AB126" s="136" t="s">
        <v>514</v>
      </c>
    </row>
    <row r="127" spans="1:29" ht="40.5">
      <c r="A127" s="64">
        <v>3244</v>
      </c>
      <c r="B127" s="88" t="str">
        <f>VLOOKUP(A127,'1_문헌특성'!A:AH,2,0)</f>
        <v>Shin (2014)</v>
      </c>
      <c r="C127" s="68" t="str">
        <f>VLOOKUP(A127,'1_문헌특성'!A:AH,3,0)</f>
        <v>RCT</v>
      </c>
      <c r="D127" s="72" t="str">
        <f>VLOOKUP(A127, '1_문헌특성'!A:AH, 8, 0)</f>
        <v>불완전 척수손상</v>
      </c>
      <c r="E127" s="68" t="str">
        <f>VLOOKUP(A127, '1_문헌특성'!A:AH, 9, 0)</f>
        <v>NR</v>
      </c>
      <c r="F127" s="72" t="str">
        <f>VLOOKUP(A127, '1_문헌특성'!A:AH, 23, 0)</f>
        <v>로봇(RAGT)+regular physiotherapy</v>
      </c>
      <c r="G127" s="72">
        <f>VLOOKUP(A127, '1_문헌특성'!A:AH, 24, 0)</f>
        <v>1</v>
      </c>
      <c r="H127" s="72">
        <f>VLOOKUP(A127, '1_문헌특성'!A:AH, 25, 0)</f>
        <v>1</v>
      </c>
      <c r="I127" s="72" t="str">
        <f>VLOOKUP(A127, '1_문헌특성'!A:AH, 26, 0)</f>
        <v>Lokomat</v>
      </c>
      <c r="J127" s="72" t="str">
        <f>VLOOKUP(A127, '1_문헌특성'!A:AH, 29, 0)</f>
        <v>일반재활치료(physical therapy)</v>
      </c>
      <c r="K127" s="63"/>
      <c r="L127" s="63"/>
      <c r="M127" s="63" t="s">
        <v>439</v>
      </c>
      <c r="N127" s="63"/>
      <c r="O127" s="85"/>
      <c r="P127" s="63" t="s">
        <v>443</v>
      </c>
      <c r="Q127" s="63">
        <v>27</v>
      </c>
      <c r="R127" s="63">
        <v>31</v>
      </c>
      <c r="S127" s="63" t="s">
        <v>445</v>
      </c>
      <c r="T127" s="63">
        <v>26</v>
      </c>
      <c r="U127" s="63">
        <v>33</v>
      </c>
      <c r="V127" s="63" t="s">
        <v>452</v>
      </c>
      <c r="W127" s="86"/>
      <c r="X127" s="86"/>
      <c r="Y127" s="86"/>
      <c r="Z127" s="86"/>
      <c r="AA127" s="86"/>
      <c r="AB127" s="136" t="s">
        <v>236</v>
      </c>
      <c r="AC127" s="45"/>
    </row>
    <row r="128" spans="1:29" ht="40.5">
      <c r="A128" s="64">
        <v>3244</v>
      </c>
      <c r="B128" s="88" t="str">
        <f>VLOOKUP(A128,'1_문헌특성'!A:AH,2,0)</f>
        <v>Shin (2014)</v>
      </c>
      <c r="C128" s="68" t="str">
        <f>VLOOKUP(A128,'1_문헌특성'!A:AH,3,0)</f>
        <v>RCT</v>
      </c>
      <c r="D128" s="72" t="str">
        <f>VLOOKUP(A128, '1_문헌특성'!A:AH, 8, 0)</f>
        <v>불완전 척수손상</v>
      </c>
      <c r="E128" s="68" t="str">
        <f>VLOOKUP(A128, '1_문헌특성'!A:AH, 9, 0)</f>
        <v>NR</v>
      </c>
      <c r="F128" s="72" t="str">
        <f>VLOOKUP(A128, '1_문헌특성'!A:AH, 23, 0)</f>
        <v>로봇(RAGT)+regular physiotherapy</v>
      </c>
      <c r="G128" s="72">
        <f>VLOOKUP(A128, '1_문헌특성'!A:AH, 24, 0)</f>
        <v>1</v>
      </c>
      <c r="H128" s="72">
        <f>VLOOKUP(A128, '1_문헌특성'!A:AH, 25, 0)</f>
        <v>1</v>
      </c>
      <c r="I128" s="72" t="str">
        <f>VLOOKUP(A128, '1_문헌특성'!A:AH, 26, 0)</f>
        <v>Lokomat</v>
      </c>
      <c r="J128" s="72" t="str">
        <f>VLOOKUP(A128, '1_문헌특성'!A:AH, 29, 0)</f>
        <v>일반재활치료(physical therapy)</v>
      </c>
      <c r="K128" s="63"/>
      <c r="L128" s="63"/>
      <c r="M128" s="63" t="s">
        <v>439</v>
      </c>
      <c r="N128" s="63"/>
      <c r="O128" s="85"/>
      <c r="P128" s="63" t="s">
        <v>444</v>
      </c>
      <c r="Q128" s="63">
        <v>27</v>
      </c>
      <c r="R128" s="63">
        <v>37</v>
      </c>
      <c r="S128" s="63" t="s">
        <v>446</v>
      </c>
      <c r="T128" s="63">
        <v>26</v>
      </c>
      <c r="U128" s="63">
        <v>37</v>
      </c>
      <c r="V128" s="63" t="s">
        <v>453</v>
      </c>
      <c r="W128" s="86"/>
      <c r="X128" s="86"/>
      <c r="Y128" s="86"/>
      <c r="Z128" s="86"/>
      <c r="AA128" s="86">
        <v>0.24</v>
      </c>
      <c r="AB128" s="136" t="s">
        <v>236</v>
      </c>
      <c r="AC128" s="61" t="s">
        <v>461</v>
      </c>
    </row>
    <row r="129" spans="1:29" ht="40.5">
      <c r="A129" s="64">
        <v>3244</v>
      </c>
      <c r="B129" s="88" t="str">
        <f>VLOOKUP(A129,'1_문헌특성'!A:AH,2,0)</f>
        <v>Shin (2014)</v>
      </c>
      <c r="C129" s="68" t="str">
        <f>VLOOKUP(A129,'1_문헌특성'!A:AH,3,0)</f>
        <v>RCT</v>
      </c>
      <c r="D129" s="72" t="str">
        <f>VLOOKUP(A129, '1_문헌특성'!A:AH, 8, 0)</f>
        <v>불완전 척수손상</v>
      </c>
      <c r="E129" s="68" t="str">
        <f>VLOOKUP(A129, '1_문헌특성'!A:AH, 9, 0)</f>
        <v>NR</v>
      </c>
      <c r="F129" s="72" t="str">
        <f>VLOOKUP(A129, '1_문헌특성'!A:AH, 23, 0)</f>
        <v>로봇(RAGT)+regular physiotherapy</v>
      </c>
      <c r="G129" s="72">
        <f>VLOOKUP(A129, '1_문헌특성'!A:AH, 24, 0)</f>
        <v>1</v>
      </c>
      <c r="H129" s="72">
        <f>VLOOKUP(A129, '1_문헌특성'!A:AH, 25, 0)</f>
        <v>1</v>
      </c>
      <c r="I129" s="72" t="str">
        <f>VLOOKUP(A129, '1_문헌특성'!A:AH, 26, 0)</f>
        <v>Lokomat</v>
      </c>
      <c r="J129" s="72" t="str">
        <f>VLOOKUP(A129, '1_문헌특성'!A:AH, 29, 0)</f>
        <v>일반재활치료(physical therapy)</v>
      </c>
      <c r="K129" s="63"/>
      <c r="L129" s="63"/>
      <c r="M129" s="63" t="s">
        <v>440</v>
      </c>
      <c r="N129" s="63"/>
      <c r="O129" s="85"/>
      <c r="P129" s="63" t="s">
        <v>443</v>
      </c>
      <c r="Q129" s="63">
        <v>27</v>
      </c>
      <c r="R129" s="63">
        <v>21</v>
      </c>
      <c r="S129" s="102" t="s">
        <v>460</v>
      </c>
      <c r="T129" s="63">
        <v>26</v>
      </c>
      <c r="U129" s="63">
        <v>23</v>
      </c>
      <c r="V129" s="63" t="s">
        <v>454</v>
      </c>
      <c r="W129" s="86"/>
      <c r="X129" s="86"/>
      <c r="Y129" s="86"/>
      <c r="Z129" s="86"/>
      <c r="AA129" s="86"/>
      <c r="AB129" s="136" t="s">
        <v>236</v>
      </c>
    </row>
    <row r="130" spans="1:29" ht="40.5">
      <c r="A130" s="64">
        <v>3244</v>
      </c>
      <c r="B130" s="88" t="str">
        <f>VLOOKUP(A130,'1_문헌특성'!A:AH,2,0)</f>
        <v>Shin (2014)</v>
      </c>
      <c r="C130" s="68" t="str">
        <f>VLOOKUP(A130,'1_문헌특성'!A:AH,3,0)</f>
        <v>RCT</v>
      </c>
      <c r="D130" s="72" t="str">
        <f>VLOOKUP(A130, '1_문헌특성'!A:AH, 8, 0)</f>
        <v>불완전 척수손상</v>
      </c>
      <c r="E130" s="68" t="str">
        <f>VLOOKUP(A130, '1_문헌특성'!A:AH, 9, 0)</f>
        <v>NR</v>
      </c>
      <c r="F130" s="72" t="str">
        <f>VLOOKUP(A130, '1_문헌특성'!A:AH, 23, 0)</f>
        <v>로봇(RAGT)+regular physiotherapy</v>
      </c>
      <c r="G130" s="72">
        <f>VLOOKUP(A130, '1_문헌특성'!A:AH, 24, 0)</f>
        <v>1</v>
      </c>
      <c r="H130" s="72">
        <f>VLOOKUP(A130, '1_문헌특성'!A:AH, 25, 0)</f>
        <v>1</v>
      </c>
      <c r="I130" s="72" t="str">
        <f>VLOOKUP(A130, '1_문헌특성'!A:AH, 26, 0)</f>
        <v>Lokomat</v>
      </c>
      <c r="J130" s="72" t="str">
        <f>VLOOKUP(A130, '1_문헌특성'!A:AH, 29, 0)</f>
        <v>일반재활치료(physical therapy)</v>
      </c>
      <c r="K130" s="63"/>
      <c r="L130" s="63"/>
      <c r="M130" s="63" t="s">
        <v>440</v>
      </c>
      <c r="N130" s="63"/>
      <c r="O130" s="85"/>
      <c r="P130" s="63" t="s">
        <v>444</v>
      </c>
      <c r="Q130" s="63">
        <v>27</v>
      </c>
      <c r="R130" s="63">
        <v>25</v>
      </c>
      <c r="S130" s="63" t="s">
        <v>447</v>
      </c>
      <c r="T130" s="63">
        <v>26</v>
      </c>
      <c r="U130" s="63">
        <v>26</v>
      </c>
      <c r="V130" s="63" t="s">
        <v>455</v>
      </c>
      <c r="W130" s="86"/>
      <c r="X130" s="86"/>
      <c r="Y130" s="86"/>
      <c r="Z130" s="86"/>
      <c r="AA130" s="86">
        <v>0.06</v>
      </c>
      <c r="AB130" s="136" t="s">
        <v>236</v>
      </c>
      <c r="AC130" s="61" t="s">
        <v>461</v>
      </c>
    </row>
    <row r="131" spans="1:29" ht="40.5">
      <c r="A131" s="64">
        <v>3244</v>
      </c>
      <c r="B131" s="88" t="str">
        <f>VLOOKUP(A131,'1_문헌특성'!A:AH,2,0)</f>
        <v>Shin (2014)</v>
      </c>
      <c r="C131" s="68" t="str">
        <f>VLOOKUP(A131,'1_문헌특성'!A:AH,3,0)</f>
        <v>RCT</v>
      </c>
      <c r="D131" s="72" t="str">
        <f>VLOOKUP(A131, '1_문헌특성'!A:AH, 8, 0)</f>
        <v>불완전 척수손상</v>
      </c>
      <c r="E131" s="68" t="str">
        <f>VLOOKUP(A131, '1_문헌특성'!A:AH, 9, 0)</f>
        <v>NR</v>
      </c>
      <c r="F131" s="72" t="str">
        <f>VLOOKUP(A131, '1_문헌특성'!A:AH, 23, 0)</f>
        <v>로봇(RAGT)+regular physiotherapy</v>
      </c>
      <c r="G131" s="72">
        <f>VLOOKUP(A131, '1_문헌특성'!A:AH, 24, 0)</f>
        <v>1</v>
      </c>
      <c r="H131" s="72">
        <f>VLOOKUP(A131, '1_문헌특성'!A:AH, 25, 0)</f>
        <v>1</v>
      </c>
      <c r="I131" s="72" t="str">
        <f>VLOOKUP(A131, '1_문헌특성'!A:AH, 26, 0)</f>
        <v>Lokomat</v>
      </c>
      <c r="J131" s="72" t="str">
        <f>VLOOKUP(A131, '1_문헌특성'!A:AH, 29, 0)</f>
        <v>일반재활치료(physical therapy)</v>
      </c>
      <c r="K131" s="63"/>
      <c r="L131" s="63"/>
      <c r="M131" s="63" t="s">
        <v>441</v>
      </c>
      <c r="N131" s="63"/>
      <c r="O131" s="85"/>
      <c r="P131" s="63" t="s">
        <v>443</v>
      </c>
      <c r="Q131" s="63">
        <v>27</v>
      </c>
      <c r="R131" s="63">
        <v>4</v>
      </c>
      <c r="S131" s="63" t="s">
        <v>448</v>
      </c>
      <c r="T131" s="63">
        <v>26</v>
      </c>
      <c r="U131" s="63">
        <v>6</v>
      </c>
      <c r="V131" s="63" t="s">
        <v>456</v>
      </c>
      <c r="W131" s="86"/>
      <c r="X131" s="86"/>
      <c r="Y131" s="86"/>
      <c r="Z131" s="86"/>
      <c r="AA131" s="86"/>
      <c r="AB131" s="136" t="s">
        <v>236</v>
      </c>
    </row>
    <row r="132" spans="1:29" ht="40.5">
      <c r="A132" s="64">
        <v>3244</v>
      </c>
      <c r="B132" s="88" t="str">
        <f>VLOOKUP(A132,'1_문헌특성'!A:AH,2,0)</f>
        <v>Shin (2014)</v>
      </c>
      <c r="C132" s="68" t="str">
        <f>VLOOKUP(A132,'1_문헌특성'!A:AH,3,0)</f>
        <v>RCT</v>
      </c>
      <c r="D132" s="72" t="str">
        <f>VLOOKUP(A132, '1_문헌특성'!A:AH, 8, 0)</f>
        <v>불완전 척수손상</v>
      </c>
      <c r="E132" s="68" t="str">
        <f>VLOOKUP(A132, '1_문헌특성'!A:AH, 9, 0)</f>
        <v>NR</v>
      </c>
      <c r="F132" s="72" t="str">
        <f>VLOOKUP(A132, '1_문헌특성'!A:AH, 23, 0)</f>
        <v>로봇(RAGT)+regular physiotherapy</v>
      </c>
      <c r="G132" s="72">
        <f>VLOOKUP(A132, '1_문헌특성'!A:AH, 24, 0)</f>
        <v>1</v>
      </c>
      <c r="H132" s="72">
        <f>VLOOKUP(A132, '1_문헌특성'!A:AH, 25, 0)</f>
        <v>1</v>
      </c>
      <c r="I132" s="72" t="str">
        <f>VLOOKUP(A132, '1_문헌특성'!A:AH, 26, 0)</f>
        <v>Lokomat</v>
      </c>
      <c r="J132" s="72" t="str">
        <f>VLOOKUP(A132, '1_문헌특성'!A:AH, 29, 0)</f>
        <v>일반재활치료(physical therapy)</v>
      </c>
      <c r="K132" s="63"/>
      <c r="L132" s="63"/>
      <c r="M132" s="63" t="s">
        <v>441</v>
      </c>
      <c r="N132" s="63"/>
      <c r="O132" s="85"/>
      <c r="P132" s="63" t="s">
        <v>444</v>
      </c>
      <c r="Q132" s="63">
        <v>27</v>
      </c>
      <c r="R132" s="63">
        <v>10</v>
      </c>
      <c r="S132" s="63" t="s">
        <v>449</v>
      </c>
      <c r="T132" s="63">
        <v>26</v>
      </c>
      <c r="U132" s="63">
        <v>9</v>
      </c>
      <c r="V132" s="63" t="s">
        <v>457</v>
      </c>
      <c r="W132" s="86"/>
      <c r="X132" s="86"/>
      <c r="Y132" s="86"/>
      <c r="Z132" s="86"/>
      <c r="AA132" s="86">
        <v>0.13</v>
      </c>
      <c r="AB132" s="136" t="s">
        <v>236</v>
      </c>
      <c r="AC132" s="61" t="s">
        <v>461</v>
      </c>
    </row>
    <row r="133" spans="1:29" ht="40.5">
      <c r="A133" s="64">
        <v>3244</v>
      </c>
      <c r="B133" s="88" t="str">
        <f>VLOOKUP(A133,'1_문헌특성'!A:AH,2,0)</f>
        <v>Shin (2014)</v>
      </c>
      <c r="C133" s="68" t="str">
        <f>VLOOKUP(A133,'1_문헌특성'!A:AH,3,0)</f>
        <v>RCT</v>
      </c>
      <c r="D133" s="72" t="str">
        <f>VLOOKUP(A133, '1_문헌특성'!A:AH, 8, 0)</f>
        <v>불완전 척수손상</v>
      </c>
      <c r="E133" s="68" t="str">
        <f>VLOOKUP(A133, '1_문헌특성'!A:AH, 9, 0)</f>
        <v>NR</v>
      </c>
      <c r="F133" s="72" t="str">
        <f>VLOOKUP(A133, '1_문헌특성'!A:AH, 23, 0)</f>
        <v>로봇(RAGT)+regular physiotherapy</v>
      </c>
      <c r="G133" s="72">
        <f>VLOOKUP(A133, '1_문헌특성'!A:AH, 24, 0)</f>
        <v>1</v>
      </c>
      <c r="H133" s="72">
        <f>VLOOKUP(A133, '1_문헌특성'!A:AH, 25, 0)</f>
        <v>1</v>
      </c>
      <c r="I133" s="72" t="str">
        <f>VLOOKUP(A133, '1_문헌특성'!A:AH, 26, 0)</f>
        <v>Lokomat</v>
      </c>
      <c r="J133" s="72" t="str">
        <f>VLOOKUP(A133, '1_문헌특성'!A:AH, 29, 0)</f>
        <v>일반재활치료(physical therapy)</v>
      </c>
      <c r="K133" s="63"/>
      <c r="L133" s="63"/>
      <c r="M133" s="63" t="s">
        <v>442</v>
      </c>
      <c r="N133" s="63"/>
      <c r="O133" s="85"/>
      <c r="P133" s="63" t="s">
        <v>443</v>
      </c>
      <c r="Q133" s="63">
        <v>27</v>
      </c>
      <c r="R133" s="63">
        <v>3</v>
      </c>
      <c r="S133" s="63" t="s">
        <v>450</v>
      </c>
      <c r="T133" s="63">
        <v>26</v>
      </c>
      <c r="U133" s="63">
        <v>4</v>
      </c>
      <c r="V133" s="63" t="s">
        <v>458</v>
      </c>
      <c r="W133" s="86"/>
      <c r="X133" s="86"/>
      <c r="Y133" s="86"/>
      <c r="Z133" s="86"/>
      <c r="AA133" s="86"/>
      <c r="AB133" s="136" t="s">
        <v>236</v>
      </c>
    </row>
    <row r="134" spans="1:29" ht="40.5">
      <c r="A134" s="64">
        <v>3244</v>
      </c>
      <c r="B134" s="88" t="str">
        <f>VLOOKUP(A134,'1_문헌특성'!A:AH,2,0)</f>
        <v>Shin (2014)</v>
      </c>
      <c r="C134" s="68" t="str">
        <f>VLOOKUP(A134,'1_문헌특성'!A:AH,3,0)</f>
        <v>RCT</v>
      </c>
      <c r="D134" s="72" t="str">
        <f>VLOOKUP(A134, '1_문헌특성'!A:AH, 8, 0)</f>
        <v>불완전 척수손상</v>
      </c>
      <c r="E134" s="68" t="str">
        <f>VLOOKUP(A134, '1_문헌특성'!A:AH, 9, 0)</f>
        <v>NR</v>
      </c>
      <c r="F134" s="72" t="str">
        <f>VLOOKUP(A134, '1_문헌특성'!A:AH, 23, 0)</f>
        <v>로봇(RAGT)+regular physiotherapy</v>
      </c>
      <c r="G134" s="72">
        <f>VLOOKUP(A134, '1_문헌특성'!A:AH, 24, 0)</f>
        <v>1</v>
      </c>
      <c r="H134" s="72">
        <f>VLOOKUP(A134, '1_문헌특성'!A:AH, 25, 0)</f>
        <v>1</v>
      </c>
      <c r="I134" s="72" t="str">
        <f>VLOOKUP(A134, '1_문헌특성'!A:AH, 26, 0)</f>
        <v>Lokomat</v>
      </c>
      <c r="J134" s="72" t="str">
        <f>VLOOKUP(A134, '1_문헌특성'!A:AH, 29, 0)</f>
        <v>일반재활치료(physical therapy)</v>
      </c>
      <c r="K134" s="63"/>
      <c r="L134" s="63"/>
      <c r="M134" s="63" t="s">
        <v>442</v>
      </c>
      <c r="N134" s="63"/>
      <c r="O134" s="85"/>
      <c r="P134" s="63" t="s">
        <v>444</v>
      </c>
      <c r="Q134" s="63">
        <v>27</v>
      </c>
      <c r="R134" s="63">
        <v>11</v>
      </c>
      <c r="S134" s="63" t="s">
        <v>451</v>
      </c>
      <c r="T134" s="63">
        <v>26</v>
      </c>
      <c r="U134" s="63">
        <v>9</v>
      </c>
      <c r="V134" s="63" t="s">
        <v>459</v>
      </c>
      <c r="W134" s="86"/>
      <c r="X134" s="86"/>
      <c r="Y134" s="86"/>
      <c r="Z134" s="86"/>
      <c r="AA134" s="86">
        <v>0.01</v>
      </c>
      <c r="AB134" s="136" t="s">
        <v>236</v>
      </c>
      <c r="AC134" s="61" t="s">
        <v>461</v>
      </c>
    </row>
    <row r="135" spans="1:29" ht="27">
      <c r="A135" s="64">
        <v>3505</v>
      </c>
      <c r="B135" s="88" t="str">
        <f>VLOOKUP(A135,'1_문헌특성'!A:AH,2,0)</f>
        <v>Midik (2020)</v>
      </c>
      <c r="C135" s="68" t="str">
        <f>VLOOKUP(A135,'1_문헌특성'!A:AH,3,0)</f>
        <v>RCT</v>
      </c>
      <c r="D135" s="72" t="str">
        <f>VLOOKUP(A135, '1_문헌특성'!A:AH, 8, 0)</f>
        <v>불완전 척수손상</v>
      </c>
      <c r="E135" s="68" t="str">
        <f>VLOOKUP(A135, '1_문헌특성'!A:AH, 9, 0)</f>
        <v>NR</v>
      </c>
      <c r="F135" s="72" t="str">
        <f>VLOOKUP(A135, '1_문헌특성'!A:AH, 23, 0)</f>
        <v>로봇(RAGT)+일반재활치료</v>
      </c>
      <c r="G135" s="72">
        <f>VLOOKUP(A135, '1_문헌특성'!A:AH, 24, 0)</f>
        <v>2</v>
      </c>
      <c r="H135" s="72">
        <f>VLOOKUP(A135, '1_문헌특성'!A:AH, 25, 0)</f>
        <v>1</v>
      </c>
      <c r="I135" s="72" t="str">
        <f>VLOOKUP(A135, '1_문헌특성'!A:AH, 26, 0)</f>
        <v>Lokomat Prodevice</v>
      </c>
      <c r="J135" s="72" t="str">
        <f>VLOOKUP(A135, '1_문헌특성'!A:AH, 29, 0)</f>
        <v>일반재활치료</v>
      </c>
      <c r="K135" s="63"/>
      <c r="L135" s="63"/>
      <c r="M135" s="63" t="s">
        <v>439</v>
      </c>
      <c r="N135" s="63"/>
      <c r="O135" s="85"/>
      <c r="P135" s="63" t="s">
        <v>482</v>
      </c>
      <c r="Q135" s="63">
        <v>15</v>
      </c>
      <c r="R135" s="63">
        <v>27.1</v>
      </c>
      <c r="S135" s="63">
        <v>3.3</v>
      </c>
      <c r="T135" s="63">
        <v>15</v>
      </c>
      <c r="U135" s="63">
        <v>23.8</v>
      </c>
      <c r="V135" s="63">
        <v>2.2999999999999998</v>
      </c>
      <c r="W135" s="86"/>
      <c r="X135" s="86"/>
      <c r="Y135" s="86"/>
      <c r="Z135" s="86"/>
      <c r="AA135" s="86">
        <v>0.41899999999999998</v>
      </c>
      <c r="AB135" s="86" t="s">
        <v>485</v>
      </c>
      <c r="AC135" s="61" t="s">
        <v>486</v>
      </c>
    </row>
    <row r="136" spans="1:29" ht="27">
      <c r="A136" s="64">
        <v>3505</v>
      </c>
      <c r="B136" s="88" t="str">
        <f>VLOOKUP(A136,'1_문헌특성'!A:AH,2,0)</f>
        <v>Midik (2020)</v>
      </c>
      <c r="C136" s="68" t="str">
        <f>VLOOKUP(A136,'1_문헌특성'!A:AH,3,0)</f>
        <v>RCT</v>
      </c>
      <c r="D136" s="72" t="str">
        <f>VLOOKUP(A136, '1_문헌특성'!A:AH, 8, 0)</f>
        <v>불완전 척수손상</v>
      </c>
      <c r="E136" s="68" t="str">
        <f>VLOOKUP(A136, '1_문헌특성'!A:AH, 9, 0)</f>
        <v>NR</v>
      </c>
      <c r="F136" s="72" t="str">
        <f>VLOOKUP(A136, '1_문헌특성'!A:AH, 23, 0)</f>
        <v>로봇(RAGT)+일반재활치료</v>
      </c>
      <c r="G136" s="72">
        <f>VLOOKUP(A136, '1_문헌특성'!A:AH, 24, 0)</f>
        <v>2</v>
      </c>
      <c r="H136" s="72">
        <f>VLOOKUP(A136, '1_문헌특성'!A:AH, 25, 0)</f>
        <v>1</v>
      </c>
      <c r="I136" s="72" t="str">
        <f>VLOOKUP(A136, '1_문헌특성'!A:AH, 26, 0)</f>
        <v>Lokomat Prodevice</v>
      </c>
      <c r="J136" s="72" t="str">
        <f>VLOOKUP(A136, '1_문헌특성'!A:AH, 29, 0)</f>
        <v>일반재활치료</v>
      </c>
      <c r="K136" s="63"/>
      <c r="L136" s="63"/>
      <c r="M136" s="63" t="s">
        <v>439</v>
      </c>
      <c r="N136" s="63"/>
      <c r="O136" s="85"/>
      <c r="P136" s="63" t="s">
        <v>483</v>
      </c>
      <c r="Q136" s="63">
        <v>15</v>
      </c>
      <c r="R136" s="63">
        <v>28.9</v>
      </c>
      <c r="S136" s="63">
        <v>3.6</v>
      </c>
      <c r="T136" s="63">
        <v>15</v>
      </c>
      <c r="U136" s="63">
        <v>24.4</v>
      </c>
      <c r="V136" s="63">
        <v>2.2000000000000002</v>
      </c>
      <c r="W136" s="86"/>
      <c r="X136" s="86"/>
      <c r="Y136" s="86"/>
      <c r="Z136" s="86"/>
      <c r="AA136" s="86">
        <v>0.28899999999999998</v>
      </c>
      <c r="AB136" s="86" t="s">
        <v>485</v>
      </c>
      <c r="AC136" s="61" t="s">
        <v>486</v>
      </c>
    </row>
    <row r="137" spans="1:29" ht="27">
      <c r="A137" s="64">
        <v>3505</v>
      </c>
      <c r="B137" s="88" t="str">
        <f>VLOOKUP(A137,'1_문헌특성'!A:AH,2,0)</f>
        <v>Midik (2020)</v>
      </c>
      <c r="C137" s="68" t="str">
        <f>VLOOKUP(A137,'1_문헌특성'!A:AH,3,0)</f>
        <v>RCT</v>
      </c>
      <c r="D137" s="72" t="str">
        <f>VLOOKUP(A137, '1_문헌특성'!A:AH, 8, 0)</f>
        <v>불완전 척수손상</v>
      </c>
      <c r="E137" s="68" t="str">
        <f>VLOOKUP(A137, '1_문헌특성'!A:AH, 9, 0)</f>
        <v>NR</v>
      </c>
      <c r="F137" s="72" t="str">
        <f>VLOOKUP(A137, '1_문헌특성'!A:AH, 23, 0)</f>
        <v>로봇(RAGT)+일반재활치료</v>
      </c>
      <c r="G137" s="72">
        <f>VLOOKUP(A137, '1_문헌특성'!A:AH, 24, 0)</f>
        <v>2</v>
      </c>
      <c r="H137" s="72">
        <f>VLOOKUP(A137, '1_문헌특성'!A:AH, 25, 0)</f>
        <v>1</v>
      </c>
      <c r="I137" s="72" t="str">
        <f>VLOOKUP(A137, '1_문헌특성'!A:AH, 26, 0)</f>
        <v>Lokomat Prodevice</v>
      </c>
      <c r="J137" s="72" t="str">
        <f>VLOOKUP(A137, '1_문헌특성'!A:AH, 29, 0)</f>
        <v>일반재활치료</v>
      </c>
      <c r="K137" s="63"/>
      <c r="L137" s="63"/>
      <c r="M137" s="63" t="s">
        <v>439</v>
      </c>
      <c r="N137" s="63"/>
      <c r="O137" s="85"/>
      <c r="P137" s="63" t="s">
        <v>484</v>
      </c>
      <c r="Q137" s="63">
        <v>15</v>
      </c>
      <c r="R137" s="63">
        <v>29.1</v>
      </c>
      <c r="S137" s="63">
        <v>3.7</v>
      </c>
      <c r="T137" s="63">
        <v>15</v>
      </c>
      <c r="U137" s="63">
        <v>24.4</v>
      </c>
      <c r="V137" s="63">
        <v>2.2000000000000002</v>
      </c>
      <c r="W137" s="86"/>
      <c r="X137" s="86"/>
      <c r="Y137" s="86"/>
      <c r="Z137" s="86"/>
      <c r="AA137" s="86">
        <v>0.27</v>
      </c>
      <c r="AB137" s="86" t="s">
        <v>485</v>
      </c>
      <c r="AC137" s="61" t="s">
        <v>486</v>
      </c>
    </row>
    <row r="138" spans="1:29" ht="27">
      <c r="A138" s="64">
        <v>3505</v>
      </c>
      <c r="B138" s="88" t="str">
        <f>VLOOKUP(A138,'1_문헌특성'!A:AH,2,0)</f>
        <v>Midik (2020)</v>
      </c>
      <c r="C138" s="68" t="str">
        <f>VLOOKUP(A138,'1_문헌특성'!A:AH,3,0)</f>
        <v>RCT</v>
      </c>
      <c r="D138" s="72" t="str">
        <f>VLOOKUP(A138, '1_문헌특성'!A:AH, 8, 0)</f>
        <v>불완전 척수손상</v>
      </c>
      <c r="E138" s="68" t="str">
        <f>VLOOKUP(A138, '1_문헌특성'!A:AH, 9, 0)</f>
        <v>NR</v>
      </c>
      <c r="F138" s="72" t="str">
        <f>VLOOKUP(A138, '1_문헌특성'!A:AH, 23, 0)</f>
        <v>로봇(RAGT)+일반재활치료</v>
      </c>
      <c r="G138" s="72">
        <f>VLOOKUP(A138, '1_문헌특성'!A:AH, 24, 0)</f>
        <v>2</v>
      </c>
      <c r="H138" s="72">
        <f>VLOOKUP(A138, '1_문헌특성'!A:AH, 25, 0)</f>
        <v>1</v>
      </c>
      <c r="I138" s="72" t="str">
        <f>VLOOKUP(A138, '1_문헌특성'!A:AH, 26, 0)</f>
        <v>Lokomat Prodevice</v>
      </c>
      <c r="J138" s="72" t="str">
        <f>VLOOKUP(A138, '1_문헌특성'!A:AH, 29, 0)</f>
        <v>일반재활치료</v>
      </c>
      <c r="K138" s="63"/>
      <c r="L138" s="63"/>
      <c r="M138" s="63" t="s">
        <v>480</v>
      </c>
      <c r="N138" s="63"/>
      <c r="O138" s="85"/>
      <c r="P138" s="63" t="s">
        <v>482</v>
      </c>
      <c r="Q138" s="63">
        <v>15</v>
      </c>
      <c r="R138" s="63">
        <v>9.8000000000000007</v>
      </c>
      <c r="S138" s="63">
        <v>1.4</v>
      </c>
      <c r="T138" s="63">
        <v>15</v>
      </c>
      <c r="U138" s="63">
        <v>11</v>
      </c>
      <c r="V138" s="63">
        <v>1.1000000000000001</v>
      </c>
      <c r="W138" s="86"/>
      <c r="X138" s="86"/>
      <c r="Y138" s="86"/>
      <c r="Z138" s="86"/>
      <c r="AA138" s="86">
        <v>0.45900000000000002</v>
      </c>
      <c r="AB138" s="86" t="s">
        <v>485</v>
      </c>
      <c r="AC138" s="61" t="s">
        <v>486</v>
      </c>
    </row>
    <row r="139" spans="1:29" ht="27">
      <c r="A139" s="64">
        <v>3505</v>
      </c>
      <c r="B139" s="88" t="str">
        <f>VLOOKUP(A139,'1_문헌특성'!A:AH,2,0)</f>
        <v>Midik (2020)</v>
      </c>
      <c r="C139" s="68" t="str">
        <f>VLOOKUP(A139,'1_문헌특성'!A:AH,3,0)</f>
        <v>RCT</v>
      </c>
      <c r="D139" s="72" t="str">
        <f>VLOOKUP(A139, '1_문헌특성'!A:AH, 8, 0)</f>
        <v>불완전 척수손상</v>
      </c>
      <c r="E139" s="68" t="str">
        <f>VLOOKUP(A139, '1_문헌특성'!A:AH, 9, 0)</f>
        <v>NR</v>
      </c>
      <c r="F139" s="72" t="str">
        <f>VLOOKUP(A139, '1_문헌특성'!A:AH, 23, 0)</f>
        <v>로봇(RAGT)+일반재활치료</v>
      </c>
      <c r="G139" s="72">
        <f>VLOOKUP(A139, '1_문헌특성'!A:AH, 24, 0)</f>
        <v>2</v>
      </c>
      <c r="H139" s="72">
        <f>VLOOKUP(A139, '1_문헌특성'!A:AH, 25, 0)</f>
        <v>1</v>
      </c>
      <c r="I139" s="72" t="str">
        <f>VLOOKUP(A139, '1_문헌특성'!A:AH, 26, 0)</f>
        <v>Lokomat Prodevice</v>
      </c>
      <c r="J139" s="72" t="str">
        <f>VLOOKUP(A139, '1_문헌특성'!A:AH, 29, 0)</f>
        <v>일반재활치료</v>
      </c>
      <c r="K139" s="63"/>
      <c r="L139" s="63"/>
      <c r="M139" s="63" t="s">
        <v>480</v>
      </c>
      <c r="N139" s="63"/>
      <c r="O139" s="85"/>
      <c r="P139" s="63" t="s">
        <v>483</v>
      </c>
      <c r="Q139" s="63">
        <v>15</v>
      </c>
      <c r="R139" s="63">
        <v>13.7</v>
      </c>
      <c r="S139" s="63">
        <v>1.1000000000000001</v>
      </c>
      <c r="T139" s="63">
        <v>15</v>
      </c>
      <c r="U139" s="63">
        <v>13.6</v>
      </c>
      <c r="V139" s="63">
        <v>1</v>
      </c>
      <c r="W139" s="86"/>
      <c r="X139" s="86"/>
      <c r="Y139" s="86"/>
      <c r="Z139" s="86"/>
      <c r="AA139" s="86">
        <v>0.46400000000000002</v>
      </c>
      <c r="AB139" s="86" t="s">
        <v>485</v>
      </c>
      <c r="AC139" s="61" t="s">
        <v>486</v>
      </c>
    </row>
    <row r="140" spans="1:29" ht="27">
      <c r="A140" s="64">
        <v>3505</v>
      </c>
      <c r="B140" s="88" t="str">
        <f>VLOOKUP(A140,'1_문헌특성'!A:AH,2,0)</f>
        <v>Midik (2020)</v>
      </c>
      <c r="C140" s="68" t="str">
        <f>VLOOKUP(A140,'1_문헌특성'!A:AH,3,0)</f>
        <v>RCT</v>
      </c>
      <c r="D140" s="72" t="str">
        <f>VLOOKUP(A140, '1_문헌특성'!A:AH, 8, 0)</f>
        <v>불완전 척수손상</v>
      </c>
      <c r="E140" s="68" t="str">
        <f>VLOOKUP(A140, '1_문헌특성'!A:AH, 9, 0)</f>
        <v>NR</v>
      </c>
      <c r="F140" s="72" t="str">
        <f>VLOOKUP(A140, '1_문헌특성'!A:AH, 23, 0)</f>
        <v>로봇(RAGT)+일반재활치료</v>
      </c>
      <c r="G140" s="72">
        <f>VLOOKUP(A140, '1_문헌특성'!A:AH, 24, 0)</f>
        <v>2</v>
      </c>
      <c r="H140" s="72">
        <f>VLOOKUP(A140, '1_문헌특성'!A:AH, 25, 0)</f>
        <v>1</v>
      </c>
      <c r="I140" s="72" t="str">
        <f>VLOOKUP(A140, '1_문헌특성'!A:AH, 26, 0)</f>
        <v>Lokomat Prodevice</v>
      </c>
      <c r="J140" s="72" t="str">
        <f>VLOOKUP(A140, '1_문헌특성'!A:AH, 29, 0)</f>
        <v>일반재활치료</v>
      </c>
      <c r="K140" s="63"/>
      <c r="L140" s="63"/>
      <c r="M140" s="63" t="s">
        <v>480</v>
      </c>
      <c r="N140" s="63"/>
      <c r="O140" s="85"/>
      <c r="P140" s="63" t="s">
        <v>484</v>
      </c>
      <c r="Q140" s="63">
        <v>15</v>
      </c>
      <c r="R140" s="63">
        <v>14.1</v>
      </c>
      <c r="S140" s="63">
        <v>1.1000000000000001</v>
      </c>
      <c r="T140" s="63">
        <v>15</v>
      </c>
      <c r="U140" s="63">
        <v>13.6</v>
      </c>
      <c r="V140" s="63">
        <v>1</v>
      </c>
      <c r="W140" s="86"/>
      <c r="X140" s="86"/>
      <c r="Y140" s="86"/>
      <c r="Z140" s="86"/>
      <c r="AA140" s="86">
        <v>0.96299999999999997</v>
      </c>
      <c r="AB140" s="86" t="s">
        <v>485</v>
      </c>
      <c r="AC140" s="61" t="s">
        <v>486</v>
      </c>
    </row>
    <row r="141" spans="1:29" ht="27">
      <c r="A141" s="64">
        <v>3505</v>
      </c>
      <c r="B141" s="88" t="str">
        <f>VLOOKUP(A141,'1_문헌특성'!A:AH,2,0)</f>
        <v>Midik (2020)</v>
      </c>
      <c r="C141" s="68" t="str">
        <f>VLOOKUP(A141,'1_문헌특성'!A:AH,3,0)</f>
        <v>RCT</v>
      </c>
      <c r="D141" s="72" t="str">
        <f>VLOOKUP(A141, '1_문헌특성'!A:AH, 8, 0)</f>
        <v>불완전 척수손상</v>
      </c>
      <c r="E141" s="68" t="str">
        <f>VLOOKUP(A141, '1_문헌특성'!A:AH, 9, 0)</f>
        <v>NR</v>
      </c>
      <c r="F141" s="72" t="str">
        <f>VLOOKUP(A141, '1_문헌특성'!A:AH, 23, 0)</f>
        <v>로봇(RAGT)+일반재활치료</v>
      </c>
      <c r="G141" s="72">
        <f>VLOOKUP(A141, '1_문헌특성'!A:AH, 24, 0)</f>
        <v>2</v>
      </c>
      <c r="H141" s="72">
        <f>VLOOKUP(A141, '1_문헌특성'!A:AH, 25, 0)</f>
        <v>1</v>
      </c>
      <c r="I141" s="72" t="str">
        <f>VLOOKUP(A141, '1_문헌특성'!A:AH, 26, 0)</f>
        <v>Lokomat Prodevice</v>
      </c>
      <c r="J141" s="72" t="str">
        <f>VLOOKUP(A141, '1_문헌특성'!A:AH, 29, 0)</f>
        <v>일반재활치료</v>
      </c>
      <c r="K141" s="63"/>
      <c r="L141" s="63"/>
      <c r="M141" s="63" t="s">
        <v>481</v>
      </c>
      <c r="N141" s="63"/>
      <c r="O141" s="85"/>
      <c r="P141" s="63" t="s">
        <v>482</v>
      </c>
      <c r="Q141" s="63">
        <v>15</v>
      </c>
      <c r="R141" s="63">
        <v>69.099999999999994</v>
      </c>
      <c r="S141" s="63">
        <v>4.9000000000000004</v>
      </c>
      <c r="T141" s="63">
        <v>15</v>
      </c>
      <c r="U141" s="63">
        <v>69.2</v>
      </c>
      <c r="V141" s="63">
        <v>3</v>
      </c>
      <c r="W141" s="86"/>
      <c r="X141" s="86"/>
      <c r="Y141" s="86"/>
      <c r="Z141" s="86"/>
      <c r="AA141" s="86">
        <v>0.99099999999999999</v>
      </c>
      <c r="AB141" s="86" t="s">
        <v>485</v>
      </c>
      <c r="AC141" s="61" t="s">
        <v>486</v>
      </c>
    </row>
    <row r="142" spans="1:29" ht="27">
      <c r="A142" s="64">
        <v>3505</v>
      </c>
      <c r="B142" s="88" t="str">
        <f>VLOOKUP(A142,'1_문헌특성'!A:AH,2,0)</f>
        <v>Midik (2020)</v>
      </c>
      <c r="C142" s="68" t="str">
        <f>VLOOKUP(A142,'1_문헌특성'!A:AH,3,0)</f>
        <v>RCT</v>
      </c>
      <c r="D142" s="72" t="str">
        <f>VLOOKUP(A142, '1_문헌특성'!A:AH, 8, 0)</f>
        <v>불완전 척수손상</v>
      </c>
      <c r="E142" s="68" t="str">
        <f>VLOOKUP(A142, '1_문헌특성'!A:AH, 9, 0)</f>
        <v>NR</v>
      </c>
      <c r="F142" s="72" t="str">
        <f>VLOOKUP(A142, '1_문헌특성'!A:AH, 23, 0)</f>
        <v>로봇(RAGT)+일반재활치료</v>
      </c>
      <c r="G142" s="72">
        <f>VLOOKUP(A142, '1_문헌특성'!A:AH, 24, 0)</f>
        <v>2</v>
      </c>
      <c r="H142" s="72">
        <f>VLOOKUP(A142, '1_문헌특성'!A:AH, 25, 0)</f>
        <v>1</v>
      </c>
      <c r="I142" s="72" t="str">
        <f>VLOOKUP(A142, '1_문헌특성'!A:AH, 26, 0)</f>
        <v>Lokomat Prodevice</v>
      </c>
      <c r="J142" s="72" t="str">
        <f>VLOOKUP(A142, '1_문헌특성'!A:AH, 29, 0)</f>
        <v>일반재활치료</v>
      </c>
      <c r="K142" s="63"/>
      <c r="L142" s="63"/>
      <c r="M142" s="63" t="s">
        <v>481</v>
      </c>
      <c r="N142" s="63"/>
      <c r="O142" s="85"/>
      <c r="P142" s="63" t="s">
        <v>483</v>
      </c>
      <c r="Q142" s="63">
        <v>15</v>
      </c>
      <c r="R142" s="63">
        <v>79.099999999999994</v>
      </c>
      <c r="S142" s="63">
        <v>4.5999999999999996</v>
      </c>
      <c r="T142" s="63">
        <v>15</v>
      </c>
      <c r="U142" s="63">
        <v>76.2</v>
      </c>
      <c r="V142" s="63">
        <v>2.4</v>
      </c>
      <c r="W142" s="86"/>
      <c r="X142" s="86"/>
      <c r="Y142" s="86"/>
      <c r="Z142" s="86"/>
      <c r="AA142" s="86">
        <v>0.57899999999999996</v>
      </c>
      <c r="AB142" s="86" t="s">
        <v>485</v>
      </c>
      <c r="AC142" s="61" t="s">
        <v>486</v>
      </c>
    </row>
    <row r="143" spans="1:29" ht="27">
      <c r="A143" s="64">
        <v>3505</v>
      </c>
      <c r="B143" s="88" t="str">
        <f>VLOOKUP(A143,'1_문헌특성'!A:AH,2,0)</f>
        <v>Midik (2020)</v>
      </c>
      <c r="C143" s="68" t="str">
        <f>VLOOKUP(A143,'1_문헌특성'!A:AH,3,0)</f>
        <v>RCT</v>
      </c>
      <c r="D143" s="72" t="str">
        <f>VLOOKUP(A143, '1_문헌특성'!A:AH, 8, 0)</f>
        <v>불완전 척수손상</v>
      </c>
      <c r="E143" s="68" t="str">
        <f>VLOOKUP(A143, '1_문헌특성'!A:AH, 9, 0)</f>
        <v>NR</v>
      </c>
      <c r="F143" s="72" t="str">
        <f>VLOOKUP(A143, '1_문헌특성'!A:AH, 23, 0)</f>
        <v>로봇(RAGT)+일반재활치료</v>
      </c>
      <c r="G143" s="72">
        <f>VLOOKUP(A143, '1_문헌특성'!A:AH, 24, 0)</f>
        <v>2</v>
      </c>
      <c r="H143" s="72">
        <f>VLOOKUP(A143, '1_문헌특성'!A:AH, 25, 0)</f>
        <v>1</v>
      </c>
      <c r="I143" s="72" t="str">
        <f>VLOOKUP(A143, '1_문헌특성'!A:AH, 26, 0)</f>
        <v>Lokomat Prodevice</v>
      </c>
      <c r="J143" s="72" t="str">
        <f>VLOOKUP(A143, '1_문헌특성'!A:AH, 29, 0)</f>
        <v>일반재활치료</v>
      </c>
      <c r="K143" s="63"/>
      <c r="L143" s="63"/>
      <c r="M143" s="63" t="s">
        <v>481</v>
      </c>
      <c r="N143" s="63"/>
      <c r="O143" s="85"/>
      <c r="P143" s="63" t="s">
        <v>484</v>
      </c>
      <c r="Q143" s="63">
        <v>15</v>
      </c>
      <c r="R143" s="63">
        <v>85.6</v>
      </c>
      <c r="S143" s="63">
        <v>2.2000000000000002</v>
      </c>
      <c r="T143" s="63">
        <v>15</v>
      </c>
      <c r="U143" s="63">
        <v>76.8</v>
      </c>
      <c r="V143" s="63">
        <v>2.4</v>
      </c>
      <c r="W143" s="86"/>
      <c r="X143" s="86"/>
      <c r="Y143" s="86"/>
      <c r="Z143" s="86"/>
      <c r="AA143" s="86">
        <v>8.0000000000000002E-3</v>
      </c>
      <c r="AB143" s="86" t="s">
        <v>485</v>
      </c>
      <c r="AC143" s="61" t="s">
        <v>486</v>
      </c>
    </row>
    <row r="144" spans="1:29" ht="54">
      <c r="A144" s="64">
        <v>10</v>
      </c>
      <c r="B144" s="88" t="str">
        <f>VLOOKUP(A144,'1_문헌특성'!A:AH,2,0)</f>
        <v>Esclarin-Ruz (2014)</v>
      </c>
      <c r="C144" s="68" t="str">
        <f>VLOOKUP(A144,'1_문헌특성'!A:AH,3,0)</f>
        <v>RCT</v>
      </c>
      <c r="D144" s="72" t="str">
        <f>VLOOKUP(A144, '1_문헌특성'!A:AH, 8, 0)</f>
        <v>불완전 척수손상</v>
      </c>
      <c r="E144" s="68" t="str">
        <f>VLOOKUP(A144, '1_문헌특성'!A:AH, 9, 0)</f>
        <v>NR</v>
      </c>
      <c r="F144" s="72" t="str">
        <f>VLOOKUP(A144, '1_문헌특성'!A:AH, 23, 0)</f>
        <v>LKOGT(robotic locomotor training+overground training)</v>
      </c>
      <c r="G144" s="72">
        <f>VLOOKUP(A144, '1_문헌특성'!A:AH, 24, 0)</f>
        <v>2</v>
      </c>
      <c r="H144" s="72">
        <f>VLOOKUP(A144, '1_문헌특성'!A:AH, 25, 0)</f>
        <v>1</v>
      </c>
      <c r="I144" s="72" t="str">
        <f>VLOOKUP(A144, '1_문헌특성'!A:AH, 26, 0)</f>
        <v>Locomotor</v>
      </c>
      <c r="J144" s="72" t="str">
        <f>VLOOKUP(A144, '1_문헌특성'!A:AH, 29, 0)</f>
        <v>OGT(conventional overground training)</v>
      </c>
      <c r="K144" s="63"/>
      <c r="L144" s="63"/>
      <c r="M144" s="63" t="s">
        <v>537</v>
      </c>
      <c r="N144" s="63"/>
      <c r="O144" s="85"/>
      <c r="P144" s="63" t="s">
        <v>540</v>
      </c>
      <c r="Q144" s="63">
        <v>20</v>
      </c>
      <c r="R144" s="63">
        <v>12.45</v>
      </c>
      <c r="S144" s="63">
        <v>4.7</v>
      </c>
      <c r="T144" s="63">
        <v>21</v>
      </c>
      <c r="U144" s="63">
        <v>10.8</v>
      </c>
      <c r="V144" s="63">
        <v>4.54</v>
      </c>
      <c r="W144" s="86"/>
      <c r="X144" s="86"/>
      <c r="Y144" s="86"/>
      <c r="Z144" s="86"/>
      <c r="AA144" s="86"/>
      <c r="AB144" s="86"/>
    </row>
    <row r="145" spans="1:28" ht="54">
      <c r="A145" s="64">
        <v>10</v>
      </c>
      <c r="B145" s="88" t="str">
        <f>VLOOKUP(A145,'1_문헌특성'!A:AH,2,0)</f>
        <v>Esclarin-Ruz (2014)</v>
      </c>
      <c r="C145" s="68" t="str">
        <f>VLOOKUP(A145,'1_문헌특성'!A:AH,3,0)</f>
        <v>RCT</v>
      </c>
      <c r="D145" s="72" t="str">
        <f>VLOOKUP(A145, '1_문헌특성'!A:AH, 8, 0)</f>
        <v>불완전 척수손상</v>
      </c>
      <c r="E145" s="68" t="str">
        <f>VLOOKUP(A145, '1_문헌특성'!A:AH, 9, 0)</f>
        <v>NR</v>
      </c>
      <c r="F145" s="72" t="str">
        <f>VLOOKUP(A145, '1_문헌특성'!A:AH, 23, 0)</f>
        <v>LKOGT(robotic locomotor training+overground training)</v>
      </c>
      <c r="G145" s="72">
        <f>VLOOKUP(A145, '1_문헌특성'!A:AH, 24, 0)</f>
        <v>2</v>
      </c>
      <c r="H145" s="72">
        <f>VLOOKUP(A145, '1_문헌특성'!A:AH, 25, 0)</f>
        <v>1</v>
      </c>
      <c r="I145" s="72" t="str">
        <f>VLOOKUP(A145, '1_문헌특성'!A:AH, 26, 0)</f>
        <v>Locomotor</v>
      </c>
      <c r="J145" s="72" t="str">
        <f>VLOOKUP(A145, '1_문헌특성'!A:AH, 29, 0)</f>
        <v>OGT(conventional overground training)</v>
      </c>
      <c r="K145" s="63"/>
      <c r="L145" s="63"/>
      <c r="M145" s="63" t="s">
        <v>538</v>
      </c>
      <c r="N145" s="63"/>
      <c r="O145" s="85"/>
      <c r="P145" s="63" t="s">
        <v>540</v>
      </c>
      <c r="Q145" s="63">
        <v>20</v>
      </c>
      <c r="R145" s="63">
        <v>27.15</v>
      </c>
      <c r="S145" s="63">
        <v>11.1</v>
      </c>
      <c r="T145" s="63">
        <v>21</v>
      </c>
      <c r="U145" s="63">
        <v>22.57</v>
      </c>
      <c r="V145" s="63">
        <v>10.8</v>
      </c>
      <c r="W145" s="86"/>
      <c r="X145" s="86"/>
      <c r="Y145" s="86"/>
      <c r="Z145" s="86"/>
      <c r="AA145" s="86"/>
      <c r="AB145" s="86"/>
    </row>
    <row r="146" spans="1:28" ht="54">
      <c r="A146" s="64">
        <v>10</v>
      </c>
      <c r="B146" s="88" t="str">
        <f>VLOOKUP(A146,'1_문헌특성'!A:AH,2,0)</f>
        <v>Esclarin-Ruz (2014)</v>
      </c>
      <c r="C146" s="68" t="str">
        <f>VLOOKUP(A146,'1_문헌특성'!A:AH,3,0)</f>
        <v>RCT</v>
      </c>
      <c r="D146" s="72" t="str">
        <f>VLOOKUP(A146, '1_문헌특성'!A:AH, 8, 0)</f>
        <v>불완전 척수손상</v>
      </c>
      <c r="E146" s="68" t="str">
        <f>VLOOKUP(A146, '1_문헌특성'!A:AH, 9, 0)</f>
        <v>NR</v>
      </c>
      <c r="F146" s="72" t="str">
        <f>VLOOKUP(A146, '1_문헌특성'!A:AH, 23, 0)</f>
        <v>LKOGT(robotic locomotor training+overground training)</v>
      </c>
      <c r="G146" s="72">
        <f>VLOOKUP(A146, '1_문헌특성'!A:AH, 24, 0)</f>
        <v>2</v>
      </c>
      <c r="H146" s="72">
        <f>VLOOKUP(A146, '1_문헌특성'!A:AH, 25, 0)</f>
        <v>1</v>
      </c>
      <c r="I146" s="72" t="str">
        <f>VLOOKUP(A146, '1_문헌특성'!A:AH, 26, 0)</f>
        <v>Locomotor</v>
      </c>
      <c r="J146" s="72" t="str">
        <f>VLOOKUP(A146, '1_문헌특성'!A:AH, 29, 0)</f>
        <v>OGT(conventional overground training)</v>
      </c>
      <c r="K146" s="63"/>
      <c r="L146" s="63"/>
      <c r="M146" s="63" t="s">
        <v>539</v>
      </c>
      <c r="N146" s="63"/>
      <c r="O146" s="85"/>
      <c r="P146" s="63" t="s">
        <v>540</v>
      </c>
      <c r="Q146" s="63">
        <v>20</v>
      </c>
      <c r="R146" s="63">
        <v>8.9</v>
      </c>
      <c r="S146" s="63">
        <v>2.61</v>
      </c>
      <c r="T146" s="63">
        <v>21</v>
      </c>
      <c r="U146" s="63">
        <v>8.67</v>
      </c>
      <c r="V146" s="63">
        <v>2.65</v>
      </c>
      <c r="W146" s="86"/>
      <c r="X146" s="86"/>
      <c r="Y146" s="86"/>
      <c r="Z146" s="86"/>
      <c r="AA146" s="86"/>
      <c r="AB146" s="86"/>
    </row>
    <row r="147" spans="1:28" ht="54">
      <c r="A147" s="64">
        <v>10</v>
      </c>
      <c r="B147" s="88" t="str">
        <f>VLOOKUP(A147,'1_문헌특성'!A:AH,2,0)</f>
        <v>Esclarin-Ruz (2014)</v>
      </c>
      <c r="C147" s="68" t="str">
        <f>VLOOKUP(A147,'1_문헌특성'!A:AH,3,0)</f>
        <v>RCT</v>
      </c>
      <c r="D147" s="72" t="str">
        <f>VLOOKUP(A147, '1_문헌특성'!A:AH, 8, 0)</f>
        <v>불완전 척수손상</v>
      </c>
      <c r="E147" s="68" t="str">
        <f>VLOOKUP(A147, '1_문헌특성'!A:AH, 9, 0)</f>
        <v>NR</v>
      </c>
      <c r="F147" s="72" t="str">
        <f>VLOOKUP(A147, '1_문헌특성'!A:AH, 23, 0)</f>
        <v>LKOGT(robotic locomotor training+overground training)</v>
      </c>
      <c r="G147" s="72">
        <f>VLOOKUP(A147, '1_문헌특성'!A:AH, 24, 0)</f>
        <v>2</v>
      </c>
      <c r="H147" s="72">
        <f>VLOOKUP(A147, '1_문헌특성'!A:AH, 25, 0)</f>
        <v>1</v>
      </c>
      <c r="I147" s="72" t="str">
        <f>VLOOKUP(A147, '1_문헌특성'!A:AH, 26, 0)</f>
        <v>Locomotor</v>
      </c>
      <c r="J147" s="72" t="str">
        <f>VLOOKUP(A147, '1_문헌특성'!A:AH, 29, 0)</f>
        <v>OGT(conventional overground training)</v>
      </c>
      <c r="K147" s="63"/>
      <c r="L147" s="63"/>
      <c r="M147" s="63" t="s">
        <v>541</v>
      </c>
      <c r="N147" s="63" t="s">
        <v>542</v>
      </c>
      <c r="O147" s="85"/>
      <c r="P147" s="63" t="s">
        <v>296</v>
      </c>
      <c r="Q147" s="63">
        <v>19</v>
      </c>
      <c r="R147" s="63">
        <v>0.46</v>
      </c>
      <c r="S147" s="63">
        <v>0.25</v>
      </c>
      <c r="T147" s="63">
        <v>19</v>
      </c>
      <c r="U147" s="63">
        <v>0.45</v>
      </c>
      <c r="V147" s="63">
        <v>0.41</v>
      </c>
      <c r="W147" s="86"/>
      <c r="X147" s="86"/>
      <c r="Y147" s="86"/>
      <c r="Z147" s="86"/>
      <c r="AA147" s="86"/>
      <c r="AB147" s="86"/>
    </row>
    <row r="148" spans="1:28" ht="54">
      <c r="A148" s="64">
        <v>10</v>
      </c>
      <c r="B148" s="88" t="str">
        <f>VLOOKUP(A148,'1_문헌특성'!A:AH,2,0)</f>
        <v>Esclarin-Ruz (2014)</v>
      </c>
      <c r="C148" s="68" t="str">
        <f>VLOOKUP(A148,'1_문헌특성'!A:AH,3,0)</f>
        <v>RCT</v>
      </c>
      <c r="D148" s="72" t="str">
        <f>VLOOKUP(A148, '1_문헌특성'!A:AH, 8, 0)</f>
        <v>불완전 척수손상</v>
      </c>
      <c r="E148" s="68" t="str">
        <f>VLOOKUP(A148, '1_문헌특성'!A:AH, 9, 0)</f>
        <v>NR</v>
      </c>
      <c r="F148" s="72" t="str">
        <f>VLOOKUP(A148, '1_문헌특성'!A:AH, 23, 0)</f>
        <v>LKOGT(robotic locomotor training+overground training)</v>
      </c>
      <c r="G148" s="72">
        <f>VLOOKUP(A148, '1_문헌특성'!A:AH, 24, 0)</f>
        <v>2</v>
      </c>
      <c r="H148" s="72">
        <f>VLOOKUP(A148, '1_문헌특성'!A:AH, 25, 0)</f>
        <v>1</v>
      </c>
      <c r="I148" s="72" t="str">
        <f>VLOOKUP(A148, '1_문헌특성'!A:AH, 26, 0)</f>
        <v>Locomotor</v>
      </c>
      <c r="J148" s="72" t="str">
        <f>VLOOKUP(A148, '1_문헌특성'!A:AH, 29, 0)</f>
        <v>OGT(conventional overground training)</v>
      </c>
      <c r="K148" s="63"/>
      <c r="L148" s="63"/>
      <c r="M148" s="63" t="s">
        <v>543</v>
      </c>
      <c r="N148" s="63" t="s">
        <v>544</v>
      </c>
      <c r="O148" s="85"/>
      <c r="P148" s="63" t="s">
        <v>545</v>
      </c>
      <c r="Q148" s="63">
        <v>18</v>
      </c>
      <c r="R148" s="63">
        <v>157.54</v>
      </c>
      <c r="S148" s="63">
        <v>89.51</v>
      </c>
      <c r="T148" s="63">
        <v>17</v>
      </c>
      <c r="U148" s="63">
        <v>145.62</v>
      </c>
      <c r="V148" s="63">
        <v>125.15</v>
      </c>
      <c r="W148" s="86"/>
      <c r="X148" s="86"/>
      <c r="Y148" s="86"/>
      <c r="Z148" s="86"/>
      <c r="AA148" s="86"/>
      <c r="AB148" s="86"/>
    </row>
    <row r="149" spans="1:28">
      <c r="A149" s="64">
        <v>3706</v>
      </c>
      <c r="B149" s="88" t="str">
        <f>VLOOKUP(A149,'1_문헌특성'!A:AH,2,0)</f>
        <v>Kwon(2020)</v>
      </c>
      <c r="C149" s="68" t="str">
        <f>VLOOKUP(A149,'1_문헌특성'!A:AH,3,0)</f>
        <v>RCT
(Cross-over)</v>
      </c>
      <c r="D149" s="72" t="str">
        <f>VLOOKUP(A149, '1_문헌특성'!A:AH, 8, 0)</f>
        <v>척수손상</v>
      </c>
      <c r="E149" s="68" t="str">
        <f>VLOOKUP(A149, '1_문헌특성'!A:AH, 9, 0)</f>
        <v>NR</v>
      </c>
      <c r="F149" s="72" t="str">
        <f>VLOOKUP(A149, '1_문헌특성'!A:AH, 23, 0)</f>
        <v>로봇</v>
      </c>
      <c r="G149" s="72">
        <f>VLOOKUP(A149, '1_문헌특성'!A:AH, 24, 0)</f>
        <v>1</v>
      </c>
      <c r="H149" s="72">
        <f>VLOOKUP(A149, '1_문헌특성'!A:AH, 25, 0)</f>
        <v>1</v>
      </c>
      <c r="I149" s="72" t="str">
        <f>VLOOKUP(A149, '1_문헌특성'!A:AH, 26, 0)</f>
        <v>ReWalk</v>
      </c>
      <c r="J149" s="72" t="str">
        <f>VLOOKUP(A149, '1_문헌특성'!A:AH, 29, 0)</f>
        <v xml:space="preserve">KAFO-gait </v>
      </c>
      <c r="K149" s="63"/>
      <c r="L149" s="63"/>
      <c r="M149" s="63" t="s">
        <v>567</v>
      </c>
      <c r="N149" s="63" t="s">
        <v>565</v>
      </c>
      <c r="O149" s="85"/>
      <c r="P149" s="63" t="s">
        <v>575</v>
      </c>
      <c r="Q149" s="63">
        <v>10</v>
      </c>
      <c r="R149" s="63">
        <v>39.1</v>
      </c>
      <c r="S149" s="63">
        <v>5.4</v>
      </c>
      <c r="T149" s="63">
        <v>10</v>
      </c>
      <c r="U149" s="63">
        <v>50.9</v>
      </c>
      <c r="V149" s="63">
        <v>25.5</v>
      </c>
      <c r="W149" s="86"/>
      <c r="X149" s="86"/>
      <c r="Y149" s="86"/>
      <c r="Z149" s="86"/>
      <c r="AA149" s="86">
        <v>0.108</v>
      </c>
      <c r="AB149" s="86"/>
    </row>
    <row r="150" spans="1:28">
      <c r="A150" s="64">
        <v>3706</v>
      </c>
      <c r="B150" s="88" t="str">
        <f>VLOOKUP(A150,'1_문헌특성'!A:AH,2,0)</f>
        <v>Kwon(2020)</v>
      </c>
      <c r="C150" s="68" t="str">
        <f>VLOOKUP(A150,'1_문헌특성'!A:AH,3,0)</f>
        <v>RCT
(Cross-over)</v>
      </c>
      <c r="D150" s="72" t="str">
        <f>VLOOKUP(A150, '1_문헌특성'!A:AH, 8, 0)</f>
        <v>척수손상</v>
      </c>
      <c r="E150" s="68" t="str">
        <f>VLOOKUP(A150, '1_문헌특성'!A:AH, 9, 0)</f>
        <v>NR</v>
      </c>
      <c r="F150" s="72" t="str">
        <f>VLOOKUP(A150, '1_문헌특성'!A:AH, 23, 0)</f>
        <v>로봇</v>
      </c>
      <c r="G150" s="72">
        <f>VLOOKUP(A150, '1_문헌특성'!A:AH, 24, 0)</f>
        <v>1</v>
      </c>
      <c r="H150" s="72">
        <f>VLOOKUP(A150, '1_문헌특성'!A:AH, 25, 0)</f>
        <v>1</v>
      </c>
      <c r="I150" s="72" t="str">
        <f>VLOOKUP(A150, '1_문헌특성'!A:AH, 26, 0)</f>
        <v>ReWalk</v>
      </c>
      <c r="J150" s="72" t="str">
        <f>VLOOKUP(A150, '1_문헌특성'!A:AH, 29, 0)</f>
        <v xml:space="preserve">KAFO-gait </v>
      </c>
      <c r="K150" s="63"/>
      <c r="L150" s="63"/>
      <c r="M150" s="63" t="s">
        <v>566</v>
      </c>
      <c r="N150" s="63" t="s">
        <v>569</v>
      </c>
      <c r="O150" s="85"/>
      <c r="P150" s="63" t="s">
        <v>575</v>
      </c>
      <c r="Q150" s="63">
        <v>10</v>
      </c>
      <c r="R150" s="63">
        <v>6</v>
      </c>
      <c r="S150" s="63">
        <v>2.4</v>
      </c>
      <c r="T150" s="63">
        <v>10</v>
      </c>
      <c r="U150" s="63">
        <v>9.6</v>
      </c>
      <c r="V150" s="63">
        <v>4.2</v>
      </c>
      <c r="W150" s="86"/>
      <c r="X150" s="86"/>
      <c r="Y150" s="86"/>
      <c r="Z150" s="86"/>
      <c r="AA150" s="86">
        <v>2.1000000000000001E-2</v>
      </c>
      <c r="AB150" s="86"/>
    </row>
    <row r="151" spans="1:28">
      <c r="A151" s="64">
        <v>3706</v>
      </c>
      <c r="B151" s="88" t="str">
        <f>VLOOKUP(A151,'1_문헌특성'!A:AH,2,0)</f>
        <v>Kwon(2020)</v>
      </c>
      <c r="C151" s="68" t="str">
        <f>VLOOKUP(A151,'1_문헌특성'!A:AH,3,0)</f>
        <v>RCT
(Cross-over)</v>
      </c>
      <c r="D151" s="72" t="str">
        <f>VLOOKUP(A151, '1_문헌특성'!A:AH, 8, 0)</f>
        <v>척수손상</v>
      </c>
      <c r="E151" s="68" t="str">
        <f>VLOOKUP(A151, '1_문헌특성'!A:AH, 9, 0)</f>
        <v>NR</v>
      </c>
      <c r="F151" s="72" t="str">
        <f>VLOOKUP(A151, '1_문헌특성'!A:AH, 23, 0)</f>
        <v>로봇</v>
      </c>
      <c r="G151" s="72">
        <f>VLOOKUP(A151, '1_문헌특성'!A:AH, 24, 0)</f>
        <v>1</v>
      </c>
      <c r="H151" s="72">
        <f>VLOOKUP(A151, '1_문헌특성'!A:AH, 25, 0)</f>
        <v>1</v>
      </c>
      <c r="I151" s="72" t="str">
        <f>VLOOKUP(A151, '1_문헌특성'!A:AH, 26, 0)</f>
        <v>ReWalk</v>
      </c>
      <c r="J151" s="72" t="str">
        <f>VLOOKUP(A151, '1_문헌특성'!A:AH, 29, 0)</f>
        <v xml:space="preserve">KAFO-gait </v>
      </c>
      <c r="K151" s="63"/>
      <c r="L151" s="63"/>
      <c r="M151" s="63" t="s">
        <v>568</v>
      </c>
      <c r="N151" s="63" t="s">
        <v>570</v>
      </c>
      <c r="O151" s="85"/>
      <c r="P151" s="63" t="s">
        <v>575</v>
      </c>
      <c r="Q151" s="63">
        <v>10</v>
      </c>
      <c r="R151" s="63">
        <v>20.9</v>
      </c>
      <c r="S151" s="63">
        <v>7.1</v>
      </c>
      <c r="T151" s="63">
        <v>10</v>
      </c>
      <c r="U151" s="63">
        <v>25.2</v>
      </c>
      <c r="V151" s="63">
        <v>6.3</v>
      </c>
      <c r="W151" s="86"/>
      <c r="X151" s="86"/>
      <c r="Y151" s="86"/>
      <c r="Z151" s="86"/>
      <c r="AA151" s="86">
        <v>0.125</v>
      </c>
      <c r="AB151" s="86"/>
    </row>
    <row r="152" spans="1:28">
      <c r="A152" s="64">
        <v>3706</v>
      </c>
      <c r="B152" s="88" t="str">
        <f>VLOOKUP(A152,'1_문헌특성'!A:AH,2,0)</f>
        <v>Kwon(2020)</v>
      </c>
      <c r="C152" s="68" t="str">
        <f>VLOOKUP(A152,'1_문헌특성'!A:AH,3,0)</f>
        <v>RCT
(Cross-over)</v>
      </c>
      <c r="D152" s="72" t="str">
        <f>VLOOKUP(A152, '1_문헌특성'!A:AH, 8, 0)</f>
        <v>척수손상</v>
      </c>
      <c r="E152" s="68" t="str">
        <f>VLOOKUP(A152, '1_문헌특성'!A:AH, 9, 0)</f>
        <v>NR</v>
      </c>
      <c r="F152" s="72" t="str">
        <f>VLOOKUP(A152, '1_문헌특성'!A:AH, 23, 0)</f>
        <v>로봇</v>
      </c>
      <c r="G152" s="72">
        <f>VLOOKUP(A152, '1_문헌특성'!A:AH, 24, 0)</f>
        <v>1</v>
      </c>
      <c r="H152" s="72">
        <f>VLOOKUP(A152, '1_문헌특성'!A:AH, 25, 0)</f>
        <v>1</v>
      </c>
      <c r="I152" s="72" t="str">
        <f>VLOOKUP(A152, '1_문헌특성'!A:AH, 26, 0)</f>
        <v>ReWalk</v>
      </c>
      <c r="J152" s="72" t="str">
        <f>VLOOKUP(A152, '1_문헌특성'!A:AH, 29, 0)</f>
        <v xml:space="preserve">KAFO-gait </v>
      </c>
      <c r="K152" s="63"/>
      <c r="L152" s="63"/>
      <c r="M152" s="63" t="s">
        <v>571</v>
      </c>
      <c r="N152" s="63" t="s">
        <v>565</v>
      </c>
      <c r="O152" s="85"/>
      <c r="P152" s="63" t="s">
        <v>575</v>
      </c>
      <c r="Q152" s="63">
        <v>10</v>
      </c>
      <c r="R152" s="63">
        <v>196.2</v>
      </c>
      <c r="S152" s="63">
        <v>35.700000000000003</v>
      </c>
      <c r="T152" s="63">
        <v>10</v>
      </c>
      <c r="U152" s="63">
        <v>242.9</v>
      </c>
      <c r="V152" s="63">
        <v>119.8</v>
      </c>
      <c r="W152" s="86"/>
      <c r="X152" s="86"/>
      <c r="Y152" s="86"/>
      <c r="Z152" s="86"/>
      <c r="AA152" s="86">
        <v>0.156</v>
      </c>
      <c r="AB152" s="86"/>
    </row>
    <row r="153" spans="1:28">
      <c r="A153" s="64">
        <v>3706</v>
      </c>
      <c r="B153" s="88" t="str">
        <f>VLOOKUP(A153,'1_문헌특성'!A:AH,2,0)</f>
        <v>Kwon(2020)</v>
      </c>
      <c r="C153" s="68" t="str">
        <f>VLOOKUP(A153,'1_문헌특성'!A:AH,3,0)</f>
        <v>RCT
(Cross-over)</v>
      </c>
      <c r="D153" s="72" t="str">
        <f>VLOOKUP(A153, '1_문헌특성'!A:AH, 8, 0)</f>
        <v>척수손상</v>
      </c>
      <c r="E153" s="68" t="str">
        <f>VLOOKUP(A153, '1_문헌특성'!A:AH, 9, 0)</f>
        <v>NR</v>
      </c>
      <c r="F153" s="72" t="str">
        <f>VLOOKUP(A153, '1_문헌특성'!A:AH, 23, 0)</f>
        <v>로봇</v>
      </c>
      <c r="G153" s="72">
        <f>VLOOKUP(A153, '1_문헌특성'!A:AH, 24, 0)</f>
        <v>1</v>
      </c>
      <c r="H153" s="72">
        <f>VLOOKUP(A153, '1_문헌특성'!A:AH, 25, 0)</f>
        <v>1</v>
      </c>
      <c r="I153" s="72" t="str">
        <f>VLOOKUP(A153, '1_문헌특성'!A:AH, 26, 0)</f>
        <v>ReWalk</v>
      </c>
      <c r="J153" s="72" t="str">
        <f>VLOOKUP(A153, '1_문헌특성'!A:AH, 29, 0)</f>
        <v xml:space="preserve">KAFO-gait </v>
      </c>
      <c r="K153" s="63"/>
      <c r="L153" s="63"/>
      <c r="M153" s="63" t="s">
        <v>572</v>
      </c>
      <c r="N153" s="63" t="s">
        <v>569</v>
      </c>
      <c r="O153" s="85"/>
      <c r="P153" s="63" t="s">
        <v>575</v>
      </c>
      <c r="Q153" s="63">
        <v>10</v>
      </c>
      <c r="R153" s="63">
        <v>6.6</v>
      </c>
      <c r="S153" s="63">
        <v>1.2</v>
      </c>
      <c r="T153" s="63">
        <v>10</v>
      </c>
      <c r="U153" s="63">
        <v>8.4</v>
      </c>
      <c r="V153" s="63">
        <v>4.2</v>
      </c>
      <c r="W153" s="86"/>
      <c r="X153" s="86"/>
      <c r="Y153" s="86"/>
      <c r="Z153" s="86"/>
      <c r="AA153" s="86">
        <v>0.11600000000000001</v>
      </c>
      <c r="AB153" s="86"/>
    </row>
    <row r="154" spans="1:28">
      <c r="A154" s="64">
        <v>3706</v>
      </c>
      <c r="B154" s="88" t="str">
        <f>VLOOKUP(A154,'1_문헌특성'!A:AH,2,0)</f>
        <v>Kwon(2020)</v>
      </c>
      <c r="C154" s="68" t="str">
        <f>VLOOKUP(A154,'1_문헌특성'!A:AH,3,0)</f>
        <v>RCT
(Cross-over)</v>
      </c>
      <c r="D154" s="72" t="str">
        <f>VLOOKUP(A154, '1_문헌특성'!A:AH, 8, 0)</f>
        <v>척수손상</v>
      </c>
      <c r="E154" s="68" t="str">
        <f>VLOOKUP(A154, '1_문헌특성'!A:AH, 9, 0)</f>
        <v>NR</v>
      </c>
      <c r="F154" s="72" t="str">
        <f>VLOOKUP(A154, '1_문헌특성'!A:AH, 23, 0)</f>
        <v>로봇</v>
      </c>
      <c r="G154" s="72">
        <f>VLOOKUP(A154, '1_문헌특성'!A:AH, 24, 0)</f>
        <v>1</v>
      </c>
      <c r="H154" s="72">
        <f>VLOOKUP(A154, '1_문헌특성'!A:AH, 25, 0)</f>
        <v>1</v>
      </c>
      <c r="I154" s="72" t="str">
        <f>VLOOKUP(A154, '1_문헌특성'!A:AH, 26, 0)</f>
        <v>ReWalk</v>
      </c>
      <c r="J154" s="72" t="str">
        <f>VLOOKUP(A154, '1_문헌특성'!A:AH, 29, 0)</f>
        <v xml:space="preserve">KAFO-gait </v>
      </c>
      <c r="K154" s="63"/>
      <c r="L154" s="63"/>
      <c r="M154" s="63" t="s">
        <v>573</v>
      </c>
      <c r="N154" s="63" t="s">
        <v>570</v>
      </c>
      <c r="O154" s="85"/>
      <c r="P154" s="63" t="s">
        <v>575</v>
      </c>
      <c r="Q154" s="63">
        <v>10</v>
      </c>
      <c r="R154" s="63">
        <v>21.4</v>
      </c>
      <c r="S154" s="63">
        <v>2.4</v>
      </c>
      <c r="T154" s="63">
        <v>10</v>
      </c>
      <c r="U154" s="63">
        <v>22.6</v>
      </c>
      <c r="V154" s="63">
        <v>7.6</v>
      </c>
      <c r="W154" s="86"/>
      <c r="X154" s="86"/>
      <c r="Y154" s="86"/>
      <c r="Z154" s="86"/>
      <c r="AA154" s="86">
        <v>0.56399999999999995</v>
      </c>
      <c r="AB154" s="86"/>
    </row>
    <row r="155" spans="1:28" ht="54">
      <c r="A155" s="110">
        <v>10</v>
      </c>
      <c r="B155" s="111" t="str">
        <f>VLOOKUP(A155,'[1]1_문헌특성'!A:AO,2,0)</f>
        <v>Esclarin-Ruz (2014)</v>
      </c>
      <c r="C155" s="77" t="str">
        <f>VLOOKUP(A155,'[1]1_문헌특성'!A:AO,3,0)</f>
        <v>RCT</v>
      </c>
      <c r="D155" s="72" t="str">
        <f>VLOOKUP(A155, '[1]1_문헌특성'!A:AO, 8, 0)</f>
        <v>하지 운동장애</v>
      </c>
      <c r="E155" s="77">
        <f>VLOOKUP(A155, '[1]1_문헌특성'!A:AO, 9, 0)</f>
        <v>0</v>
      </c>
      <c r="F155" s="72" t="str">
        <f>VLOOKUP(A155, '1_문헌특성'!A:AH, 23, 0)</f>
        <v>LKOGT(robotic locomotor training+overground training)</v>
      </c>
      <c r="G155" s="72">
        <f>VLOOKUP(A155, '1_문헌특성'!A:AH, 24, 0)</f>
        <v>2</v>
      </c>
      <c r="H155" s="72">
        <f>VLOOKUP(A155, '1_문헌특성'!A:AH, 25, 0)</f>
        <v>1</v>
      </c>
      <c r="I155" s="72" t="str">
        <f>VLOOKUP(A155, '1_문헌특성'!A:AH, 26, 0)</f>
        <v>Locomotor</v>
      </c>
      <c r="J155" s="72" t="str">
        <f>VLOOKUP(A155, '1_문헌특성'!A:AH, 29, 0)</f>
        <v>OGT(conventional overground training)</v>
      </c>
      <c r="K155" s="63"/>
      <c r="L155" s="63"/>
      <c r="M155" s="63" t="s">
        <v>527</v>
      </c>
      <c r="N155" s="63" t="s">
        <v>528</v>
      </c>
      <c r="O155" s="85"/>
      <c r="P155" s="63" t="s">
        <v>352</v>
      </c>
      <c r="Q155" s="63">
        <v>11</v>
      </c>
      <c r="R155" s="139">
        <v>0.24</v>
      </c>
      <c r="S155" s="139">
        <v>0.11</v>
      </c>
      <c r="T155" s="63">
        <v>10</v>
      </c>
      <c r="U155" s="139">
        <v>0.28000000000000003</v>
      </c>
      <c r="V155" s="139">
        <v>0.27</v>
      </c>
      <c r="W155" s="86"/>
      <c r="X155" s="86"/>
      <c r="Y155" s="86"/>
      <c r="Z155" s="86"/>
      <c r="AA155" s="86"/>
      <c r="AB155" s="86"/>
    </row>
    <row r="156" spans="1:28" ht="54">
      <c r="A156" s="110">
        <v>10</v>
      </c>
      <c r="B156" s="111" t="str">
        <f>VLOOKUP(A156,'[1]1_문헌특성'!A:AO,2,0)</f>
        <v>Esclarin-Ruz (2014)</v>
      </c>
      <c r="C156" s="77" t="str">
        <f>VLOOKUP(A156,'[1]1_문헌특성'!A:AO,3,0)</f>
        <v>RCT</v>
      </c>
      <c r="D156" s="72" t="str">
        <f>VLOOKUP(A156, '[1]1_문헌특성'!A:AO, 8, 0)</f>
        <v>하지 운동장애</v>
      </c>
      <c r="E156" s="77">
        <f>VLOOKUP(A156, '[1]1_문헌특성'!A:AO, 9, 0)</f>
        <v>0</v>
      </c>
      <c r="F156" s="72" t="str">
        <f>VLOOKUP(A156, '1_문헌특성'!A:AH, 23, 0)</f>
        <v>LKOGT(robotic locomotor training+overground training)</v>
      </c>
      <c r="G156" s="72">
        <f>VLOOKUP(A156, '1_문헌특성'!A:AH, 24, 0)</f>
        <v>2</v>
      </c>
      <c r="H156" s="72">
        <f>VLOOKUP(A156, '1_문헌특성'!A:AH, 25, 0)</f>
        <v>1</v>
      </c>
      <c r="I156" s="72" t="str">
        <f>VLOOKUP(A156, '1_문헌특성'!A:AH, 26, 0)</f>
        <v>Locomotor</v>
      </c>
      <c r="J156" s="72" t="str">
        <f>VLOOKUP(A156, '1_문헌특성'!A:AH, 29, 0)</f>
        <v>OGT(conventional overground training)</v>
      </c>
      <c r="K156" s="63"/>
      <c r="L156" s="63"/>
      <c r="M156" s="63" t="s">
        <v>527</v>
      </c>
      <c r="N156" s="63" t="s">
        <v>528</v>
      </c>
      <c r="O156" s="85"/>
      <c r="P156" s="63" t="s">
        <v>501</v>
      </c>
      <c r="Q156" s="63">
        <v>19</v>
      </c>
      <c r="R156" s="139">
        <v>0.46</v>
      </c>
      <c r="S156" s="139">
        <v>0.25</v>
      </c>
      <c r="T156" s="63">
        <v>19</v>
      </c>
      <c r="U156" s="139">
        <v>0.45</v>
      </c>
      <c r="V156" s="139">
        <v>0.41</v>
      </c>
      <c r="W156" s="86"/>
      <c r="X156" s="86"/>
      <c r="Y156" s="86"/>
      <c r="Z156" s="86"/>
      <c r="AA156" s="86"/>
      <c r="AB156" s="86"/>
    </row>
    <row r="157" spans="1:28" ht="54">
      <c r="A157" s="110">
        <v>10</v>
      </c>
      <c r="B157" s="111" t="str">
        <f>VLOOKUP(A157,'[1]1_문헌특성'!A:AO,2,0)</f>
        <v>Esclarin-Ruz (2014)</v>
      </c>
      <c r="C157" s="77" t="str">
        <f>VLOOKUP(A157,'[1]1_문헌특성'!A:AO,3,0)</f>
        <v>RCT</v>
      </c>
      <c r="D157" s="72" t="str">
        <f>VLOOKUP(A157, '[1]1_문헌특성'!A:AO, 8, 0)</f>
        <v>하지 운동장애</v>
      </c>
      <c r="E157" s="77">
        <f>VLOOKUP(A157, '[1]1_문헌특성'!A:AO, 9, 0)</f>
        <v>0</v>
      </c>
      <c r="F157" s="72" t="str">
        <f>VLOOKUP(A157, '1_문헌특성'!A:AH, 23, 0)</f>
        <v>LKOGT(robotic locomotor training+overground training)</v>
      </c>
      <c r="G157" s="72">
        <f>VLOOKUP(A157, '1_문헌특성'!A:AH, 24, 0)</f>
        <v>2</v>
      </c>
      <c r="H157" s="72">
        <f>VLOOKUP(A157, '1_문헌특성'!A:AH, 25, 0)</f>
        <v>1</v>
      </c>
      <c r="I157" s="72" t="str">
        <f>VLOOKUP(A157, '1_문헌특성'!A:AH, 26, 0)</f>
        <v>Locomotor</v>
      </c>
      <c r="J157" s="72" t="str">
        <f>VLOOKUP(A157, '1_문헌특성'!A:AH, 29, 0)</f>
        <v>OGT(conventional overground training)</v>
      </c>
      <c r="K157" s="63"/>
      <c r="L157" s="63"/>
      <c r="M157" s="63" t="s">
        <v>280</v>
      </c>
      <c r="N157" s="63" t="s">
        <v>159</v>
      </c>
      <c r="O157" s="85"/>
      <c r="P157" s="63" t="s">
        <v>352</v>
      </c>
      <c r="Q157" s="63">
        <v>11</v>
      </c>
      <c r="R157" s="139">
        <v>82.7</v>
      </c>
      <c r="S157" s="139">
        <v>45.5</v>
      </c>
      <c r="T157" s="63">
        <v>9</v>
      </c>
      <c r="U157" s="139">
        <v>94.3</v>
      </c>
      <c r="V157" s="139">
        <v>75.099999999999994</v>
      </c>
      <c r="W157" s="86"/>
      <c r="X157" s="86"/>
      <c r="Y157" s="86"/>
      <c r="Z157" s="86"/>
      <c r="AA157" s="86"/>
      <c r="AB157" s="86"/>
    </row>
    <row r="158" spans="1:28" ht="54">
      <c r="A158" s="110">
        <v>10</v>
      </c>
      <c r="B158" s="111" t="str">
        <f>VLOOKUP(A158,'[1]1_문헌특성'!A:AO,2,0)</f>
        <v>Esclarin-Ruz (2014)</v>
      </c>
      <c r="C158" s="77" t="str">
        <f>VLOOKUP(A158,'[1]1_문헌특성'!A:AO,3,0)</f>
        <v>RCT</v>
      </c>
      <c r="D158" s="72" t="str">
        <f>VLOOKUP(A158, '[1]1_문헌특성'!A:AO, 8, 0)</f>
        <v>하지 운동장애</v>
      </c>
      <c r="E158" s="77">
        <f>VLOOKUP(A158, '[1]1_문헌특성'!A:AO, 9, 0)</f>
        <v>0</v>
      </c>
      <c r="F158" s="72" t="str">
        <f>VLOOKUP(A158, '1_문헌특성'!A:AH, 23, 0)</f>
        <v>LKOGT(robotic locomotor training+overground training)</v>
      </c>
      <c r="G158" s="72">
        <f>VLOOKUP(A158, '1_문헌특성'!A:AH, 24, 0)</f>
        <v>2</v>
      </c>
      <c r="H158" s="72">
        <f>VLOOKUP(A158, '1_문헌특성'!A:AH, 25, 0)</f>
        <v>1</v>
      </c>
      <c r="I158" s="72" t="str">
        <f>VLOOKUP(A158, '1_문헌특성'!A:AH, 26, 0)</f>
        <v>Locomotor</v>
      </c>
      <c r="J158" s="72" t="str">
        <f>VLOOKUP(A158, '1_문헌특성'!A:AH, 29, 0)</f>
        <v>OGT(conventional overground training)</v>
      </c>
      <c r="K158" s="63"/>
      <c r="L158" s="63"/>
      <c r="M158" s="63" t="s">
        <v>280</v>
      </c>
      <c r="N158" s="63" t="s">
        <v>159</v>
      </c>
      <c r="O158" s="85"/>
      <c r="P158" s="63" t="s">
        <v>501</v>
      </c>
      <c r="Q158" s="63">
        <v>18</v>
      </c>
      <c r="R158" s="139">
        <v>157.54</v>
      </c>
      <c r="S158" s="139">
        <v>89.51</v>
      </c>
      <c r="T158" s="63">
        <v>17</v>
      </c>
      <c r="U158" s="139">
        <v>145.62</v>
      </c>
      <c r="V158" s="139">
        <v>125.15</v>
      </c>
      <c r="W158" s="86"/>
      <c r="X158" s="86"/>
      <c r="Y158" s="86"/>
      <c r="Z158" s="86"/>
      <c r="AA158" s="86"/>
      <c r="AB158" s="86"/>
    </row>
    <row r="159" spans="1:28" ht="54">
      <c r="A159" s="110">
        <v>10</v>
      </c>
      <c r="B159" s="111" t="str">
        <f>VLOOKUP(A159,'[1]1_문헌특성'!A:AO,2,0)</f>
        <v>Esclarin-Ruz (2014)</v>
      </c>
      <c r="C159" s="77" t="str">
        <f>VLOOKUP(A159,'[1]1_문헌특성'!A:AO,3,0)</f>
        <v>RCT</v>
      </c>
      <c r="D159" s="72" t="str">
        <f>VLOOKUP(A159, '[1]1_문헌특성'!A:AO, 8, 0)</f>
        <v>하지 운동장애</v>
      </c>
      <c r="E159" s="77">
        <f>VLOOKUP(A159, '[1]1_문헌특성'!A:AO, 9, 0)</f>
        <v>0</v>
      </c>
      <c r="F159" s="72" t="str">
        <f>VLOOKUP(A159, '1_문헌특성'!A:AH, 23, 0)</f>
        <v>LKOGT(robotic locomotor training+overground training)</v>
      </c>
      <c r="G159" s="72">
        <f>VLOOKUP(A159, '1_문헌특성'!A:AH, 24, 0)</f>
        <v>2</v>
      </c>
      <c r="H159" s="72">
        <f>VLOOKUP(A159, '1_문헌특성'!A:AH, 25, 0)</f>
        <v>1</v>
      </c>
      <c r="I159" s="72" t="str">
        <f>VLOOKUP(A159, '1_문헌특성'!A:AH, 26, 0)</f>
        <v>Locomotor</v>
      </c>
      <c r="J159" s="72" t="str">
        <f>VLOOKUP(A159, '1_문헌특성'!A:AH, 29, 0)</f>
        <v>OGT(conventional overground training)</v>
      </c>
      <c r="K159" s="63"/>
      <c r="L159" s="63"/>
      <c r="M159" s="63" t="s">
        <v>346</v>
      </c>
      <c r="N159" s="63"/>
      <c r="O159" s="85"/>
      <c r="P159" s="63" t="s">
        <v>352</v>
      </c>
      <c r="Q159" s="63">
        <v>20</v>
      </c>
      <c r="R159" s="139">
        <v>6</v>
      </c>
      <c r="S159" s="139">
        <v>3.2</v>
      </c>
      <c r="T159" s="63">
        <v>21</v>
      </c>
      <c r="U159" s="63">
        <v>5</v>
      </c>
      <c r="V159" s="63">
        <v>3.7</v>
      </c>
      <c r="W159" s="86"/>
      <c r="X159" s="86"/>
      <c r="Y159" s="86"/>
      <c r="Z159" s="86"/>
      <c r="AA159" s="86"/>
      <c r="AB159" s="86"/>
    </row>
    <row r="160" spans="1:28" ht="54">
      <c r="A160" s="110">
        <v>10</v>
      </c>
      <c r="B160" s="111" t="str">
        <f>VLOOKUP(A160,'[1]1_문헌특성'!A:AO,2,0)</f>
        <v>Esclarin-Ruz (2014)</v>
      </c>
      <c r="C160" s="77" t="str">
        <f>VLOOKUP(A160,'[1]1_문헌특성'!A:AO,3,0)</f>
        <v>RCT</v>
      </c>
      <c r="D160" s="72" t="str">
        <f>VLOOKUP(A160, '[1]1_문헌특성'!A:AO, 8, 0)</f>
        <v>하지 운동장애</v>
      </c>
      <c r="E160" s="77">
        <f>VLOOKUP(A160, '[1]1_문헌특성'!A:AO, 9, 0)</f>
        <v>0</v>
      </c>
      <c r="F160" s="72" t="str">
        <f>VLOOKUP(A160, '1_문헌특성'!A:AH, 23, 0)</f>
        <v>LKOGT(robotic locomotor training+overground training)</v>
      </c>
      <c r="G160" s="72">
        <f>VLOOKUP(A160, '1_문헌특성'!A:AH, 24, 0)</f>
        <v>2</v>
      </c>
      <c r="H160" s="72">
        <f>VLOOKUP(A160, '1_문헌특성'!A:AH, 25, 0)</f>
        <v>1</v>
      </c>
      <c r="I160" s="72" t="str">
        <f>VLOOKUP(A160, '1_문헌특성'!A:AH, 26, 0)</f>
        <v>Locomotor</v>
      </c>
      <c r="J160" s="72" t="str">
        <f>VLOOKUP(A160, '1_문헌특성'!A:AH, 29, 0)</f>
        <v>OGT(conventional overground training)</v>
      </c>
      <c r="K160" s="63"/>
      <c r="L160" s="63"/>
      <c r="M160" s="63" t="s">
        <v>346</v>
      </c>
      <c r="N160" s="63"/>
      <c r="O160" s="85"/>
      <c r="P160" s="63" t="s">
        <v>501</v>
      </c>
      <c r="Q160" s="63">
        <v>20</v>
      </c>
      <c r="R160" s="139">
        <v>12.45</v>
      </c>
      <c r="S160" s="139">
        <v>4.17</v>
      </c>
      <c r="T160" s="63">
        <v>21</v>
      </c>
      <c r="U160" s="63">
        <v>10.8</v>
      </c>
      <c r="V160" s="63">
        <v>4.54</v>
      </c>
      <c r="W160" s="86"/>
      <c r="X160" s="86"/>
      <c r="Y160" s="86"/>
      <c r="Z160" s="86"/>
      <c r="AA160" s="86"/>
      <c r="AB160" s="86"/>
    </row>
    <row r="161" spans="1:28" ht="54">
      <c r="A161" s="110">
        <v>10</v>
      </c>
      <c r="B161" s="111" t="str">
        <f>VLOOKUP(A161,'[1]1_문헌특성'!A:AO,2,0)</f>
        <v>Esclarin-Ruz (2014)</v>
      </c>
      <c r="C161" s="77" t="str">
        <f>VLOOKUP(A161,'[1]1_문헌특성'!A:AO,3,0)</f>
        <v>RCT</v>
      </c>
      <c r="D161" s="72" t="str">
        <f>VLOOKUP(A161, '[1]1_문헌특성'!A:AO, 8, 0)</f>
        <v>하지 운동장애</v>
      </c>
      <c r="E161" s="77">
        <f>VLOOKUP(A161, '[1]1_문헌특성'!A:AO, 9, 0)</f>
        <v>0</v>
      </c>
      <c r="F161" s="72" t="str">
        <f>VLOOKUP(A161, '1_문헌특성'!A:AH, 23, 0)</f>
        <v>LKOGT(robotic locomotor training+overground training)</v>
      </c>
      <c r="G161" s="72">
        <f>VLOOKUP(A161, '1_문헌특성'!A:AH, 24, 0)</f>
        <v>2</v>
      </c>
      <c r="H161" s="72">
        <f>VLOOKUP(A161, '1_문헌특성'!A:AH, 25, 0)</f>
        <v>1</v>
      </c>
      <c r="I161" s="72" t="str">
        <f>VLOOKUP(A161, '1_문헌특성'!A:AH, 26, 0)</f>
        <v>Locomotor</v>
      </c>
      <c r="J161" s="72" t="str">
        <f>VLOOKUP(A161, '1_문헌특성'!A:AH, 29, 0)</f>
        <v>OGT(conventional overground training)</v>
      </c>
      <c r="K161" s="63"/>
      <c r="L161" s="63"/>
      <c r="M161" s="63" t="s">
        <v>349</v>
      </c>
      <c r="N161" s="63"/>
      <c r="O161" s="85"/>
      <c r="P161" s="63" t="s">
        <v>352</v>
      </c>
      <c r="Q161" s="63">
        <v>20</v>
      </c>
      <c r="R161" s="139">
        <v>21</v>
      </c>
      <c r="S161" s="139">
        <v>10.3</v>
      </c>
      <c r="T161" s="63">
        <v>21</v>
      </c>
      <c r="U161" s="63">
        <v>20</v>
      </c>
      <c r="V161" s="63">
        <v>9.9</v>
      </c>
      <c r="W161" s="86"/>
      <c r="X161" s="86"/>
      <c r="Y161" s="86"/>
      <c r="Z161" s="86"/>
      <c r="AA161" s="86"/>
      <c r="AB161" s="86"/>
    </row>
    <row r="162" spans="1:28" ht="54">
      <c r="A162" s="110">
        <v>10</v>
      </c>
      <c r="B162" s="111" t="str">
        <f>VLOOKUP(A162,'[1]1_문헌특성'!A:AO,2,0)</f>
        <v>Esclarin-Ruz (2014)</v>
      </c>
      <c r="C162" s="77" t="str">
        <f>VLOOKUP(A162,'[1]1_문헌특성'!A:AO,3,0)</f>
        <v>RCT</v>
      </c>
      <c r="D162" s="72" t="str">
        <f>VLOOKUP(A162, '[1]1_문헌특성'!A:AO, 8, 0)</f>
        <v>하지 운동장애</v>
      </c>
      <c r="E162" s="77">
        <f>VLOOKUP(A162, '[1]1_문헌특성'!A:AO, 9, 0)</f>
        <v>0</v>
      </c>
      <c r="F162" s="72" t="str">
        <f>VLOOKUP(A162, '1_문헌특성'!A:AH, 23, 0)</f>
        <v>LKOGT(robotic locomotor training+overground training)</v>
      </c>
      <c r="G162" s="72">
        <f>VLOOKUP(A162, '1_문헌특성'!A:AH, 24, 0)</f>
        <v>2</v>
      </c>
      <c r="H162" s="72">
        <f>VLOOKUP(A162, '1_문헌특성'!A:AH, 25, 0)</f>
        <v>1</v>
      </c>
      <c r="I162" s="72" t="str">
        <f>VLOOKUP(A162, '1_문헌특성'!A:AH, 26, 0)</f>
        <v>Locomotor</v>
      </c>
      <c r="J162" s="72" t="str">
        <f>VLOOKUP(A162, '1_문헌특성'!A:AH, 29, 0)</f>
        <v>OGT(conventional overground training)</v>
      </c>
      <c r="K162" s="63"/>
      <c r="L162" s="63"/>
      <c r="M162" s="63" t="s">
        <v>349</v>
      </c>
      <c r="N162" s="63"/>
      <c r="O162" s="85"/>
      <c r="P162" s="63" t="s">
        <v>501</v>
      </c>
      <c r="Q162" s="63">
        <v>20</v>
      </c>
      <c r="R162" s="139">
        <v>27.15</v>
      </c>
      <c r="S162" s="139">
        <v>11.1</v>
      </c>
      <c r="T162" s="63">
        <v>21</v>
      </c>
      <c r="U162" s="63">
        <v>22.57</v>
      </c>
      <c r="V162" s="63">
        <v>10.8</v>
      </c>
      <c r="W162" s="86"/>
      <c r="X162" s="86"/>
      <c r="Y162" s="86"/>
      <c r="Z162" s="86"/>
      <c r="AA162" s="86"/>
      <c r="AB162" s="86"/>
    </row>
    <row r="163" spans="1:28" ht="54">
      <c r="A163" s="110">
        <v>10</v>
      </c>
      <c r="B163" s="111" t="str">
        <f>VLOOKUP(A163,'[1]1_문헌특성'!A:AO,2,0)</f>
        <v>Esclarin-Ruz (2014)</v>
      </c>
      <c r="C163" s="77" t="str">
        <f>VLOOKUP(A163,'[1]1_문헌특성'!A:AO,3,0)</f>
        <v>RCT</v>
      </c>
      <c r="D163" s="72" t="str">
        <f>VLOOKUP(A163, '[1]1_문헌특성'!A:AO, 8, 0)</f>
        <v>하지 운동장애</v>
      </c>
      <c r="E163" s="77">
        <f>VLOOKUP(A163, '[1]1_문헌특성'!A:AO, 9, 0)</f>
        <v>0</v>
      </c>
      <c r="F163" s="72" t="str">
        <f>VLOOKUP(A163, '1_문헌특성'!A:AH, 23, 0)</f>
        <v>LKOGT(robotic locomotor training+overground training)</v>
      </c>
      <c r="G163" s="72">
        <f>VLOOKUP(A163, '1_문헌특성'!A:AH, 24, 0)</f>
        <v>2</v>
      </c>
      <c r="H163" s="72">
        <f>VLOOKUP(A163, '1_문헌특성'!A:AH, 25, 0)</f>
        <v>1</v>
      </c>
      <c r="I163" s="72" t="str">
        <f>VLOOKUP(A163, '1_문헌특성'!A:AH, 26, 0)</f>
        <v>Locomotor</v>
      </c>
      <c r="J163" s="72" t="str">
        <f>VLOOKUP(A163, '1_문헌특성'!A:AH, 29, 0)</f>
        <v>OGT(conventional overground training)</v>
      </c>
      <c r="K163" s="63"/>
      <c r="L163" s="63"/>
      <c r="M163" s="63" t="s">
        <v>529</v>
      </c>
      <c r="N163" s="63"/>
      <c r="O163" s="85"/>
      <c r="P163" s="63" t="s">
        <v>352</v>
      </c>
      <c r="Q163" s="63">
        <v>20</v>
      </c>
      <c r="R163" s="139">
        <v>6</v>
      </c>
      <c r="S163" s="139">
        <v>2.9</v>
      </c>
      <c r="T163" s="63">
        <v>21</v>
      </c>
      <c r="U163" s="63">
        <v>5</v>
      </c>
      <c r="V163" s="63">
        <v>2.8</v>
      </c>
      <c r="W163" s="86"/>
      <c r="X163" s="86"/>
      <c r="Y163" s="86"/>
      <c r="Z163" s="86"/>
      <c r="AA163" s="86"/>
      <c r="AB163" s="86"/>
    </row>
    <row r="164" spans="1:28" ht="54">
      <c r="A164" s="110">
        <v>10</v>
      </c>
      <c r="B164" s="111" t="str">
        <f>VLOOKUP(A164,'[1]1_문헌특성'!A:AO,2,0)</f>
        <v>Esclarin-Ruz (2014)</v>
      </c>
      <c r="C164" s="77" t="str">
        <f>VLOOKUP(A164,'[1]1_문헌특성'!A:AO,3,0)</f>
        <v>RCT</v>
      </c>
      <c r="D164" s="72" t="str">
        <f>VLOOKUP(A164, '[1]1_문헌특성'!A:AO, 8, 0)</f>
        <v>하지 운동장애</v>
      </c>
      <c r="E164" s="77">
        <f>VLOOKUP(A164, '[1]1_문헌특성'!A:AO, 9, 0)</f>
        <v>0</v>
      </c>
      <c r="F164" s="72" t="str">
        <f>VLOOKUP(A164, '1_문헌특성'!A:AH, 23, 0)</f>
        <v>LKOGT(robotic locomotor training+overground training)</v>
      </c>
      <c r="G164" s="72">
        <f>VLOOKUP(A164, '1_문헌특성'!A:AH, 24, 0)</f>
        <v>2</v>
      </c>
      <c r="H164" s="72">
        <f>VLOOKUP(A164, '1_문헌특성'!A:AH, 25, 0)</f>
        <v>1</v>
      </c>
      <c r="I164" s="72" t="str">
        <f>VLOOKUP(A164, '1_문헌특성'!A:AH, 26, 0)</f>
        <v>Locomotor</v>
      </c>
      <c r="J164" s="72" t="str">
        <f>VLOOKUP(A164, '1_문헌특성'!A:AH, 29, 0)</f>
        <v>OGT(conventional overground training)</v>
      </c>
      <c r="K164" s="63"/>
      <c r="L164" s="63"/>
      <c r="M164" s="63" t="s">
        <v>529</v>
      </c>
      <c r="N164" s="63"/>
      <c r="O164" s="85"/>
      <c r="P164" s="63" t="s">
        <v>501</v>
      </c>
      <c r="Q164" s="63">
        <v>20</v>
      </c>
      <c r="R164" s="63">
        <v>8.9</v>
      </c>
      <c r="S164" s="63">
        <v>2.61</v>
      </c>
      <c r="T164" s="63">
        <v>21</v>
      </c>
      <c r="U164" s="63">
        <v>8.67</v>
      </c>
      <c r="V164" s="63">
        <v>2.65</v>
      </c>
      <c r="W164" s="86"/>
      <c r="X164" s="86"/>
      <c r="Y164" s="86"/>
      <c r="Z164" s="86"/>
      <c r="AA164" s="86"/>
      <c r="AB164" s="86"/>
    </row>
  </sheetData>
  <sheetProtection sheet="1" objects="1" scenarios="1"/>
  <autoFilter ref="A7:AD164">
    <filterColumn colId="16" showButton="0"/>
    <filterColumn colId="17" showButton="0"/>
    <filterColumn colId="19" showButton="0"/>
    <filterColumn colId="20" showButton="0"/>
    <filterColumn colId="22" showButton="0"/>
    <filterColumn colId="23" showButton="0"/>
  </autoFilter>
  <mergeCells count="17">
    <mergeCell ref="N7:N8"/>
    <mergeCell ref="AB7:AB8"/>
    <mergeCell ref="O7:O8"/>
    <mergeCell ref="P7:P8"/>
    <mergeCell ref="A7:A8"/>
    <mergeCell ref="B7:B8"/>
    <mergeCell ref="C7:C8"/>
    <mergeCell ref="L7:L8"/>
    <mergeCell ref="M7:M8"/>
    <mergeCell ref="F7:F8"/>
    <mergeCell ref="J7:J8"/>
    <mergeCell ref="K7:K8"/>
    <mergeCell ref="G7:G8"/>
    <mergeCell ref="H7:H8"/>
    <mergeCell ref="I7:I8"/>
    <mergeCell ref="D7:D8"/>
    <mergeCell ref="E7:E8"/>
  </mergeCells>
  <phoneticPr fontId="1" type="noConversion"/>
  <pageMargins left="0.25" right="0.25" top="0.75" bottom="0.75" header="0.3" footer="0.3"/>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zoomScale="70" zoomScaleNormal="70" workbookViewId="0">
      <pane ySplit="3" topLeftCell="A4" activePane="bottomLeft" state="frozen"/>
      <selection pane="bottomLeft" activeCell="H6" sqref="H6"/>
    </sheetView>
  </sheetViews>
  <sheetFormatPr defaultRowHeight="13.5"/>
  <cols>
    <col min="1" max="1" width="9" style="142"/>
    <col min="2" max="2" width="14.125" style="144" customWidth="1"/>
    <col min="3" max="3" width="9" style="142"/>
    <col min="4" max="4" width="13" style="97" customWidth="1"/>
    <col min="5" max="5" width="11.75" style="96" customWidth="1"/>
    <col min="6" max="8" width="13.125" style="96" customWidth="1"/>
    <col min="9" max="9" width="16.5" style="96" customWidth="1"/>
    <col min="10" max="17" width="13.125" style="96" customWidth="1"/>
    <col min="18" max="18" width="15.75" style="96" customWidth="1"/>
    <col min="19" max="16384" width="9" style="97"/>
  </cols>
  <sheetData>
    <row r="1" spans="1:19" s="94" customFormat="1">
      <c r="A1" s="140"/>
      <c r="B1" s="143"/>
      <c r="C1" s="140"/>
      <c r="E1" s="95" t="s">
        <v>116</v>
      </c>
      <c r="F1" s="96"/>
      <c r="G1" s="96"/>
      <c r="H1" s="96"/>
      <c r="I1" s="96"/>
      <c r="J1" s="96"/>
      <c r="K1" s="96"/>
      <c r="L1" s="96"/>
      <c r="M1" s="96"/>
      <c r="N1" s="96"/>
      <c r="O1" s="96"/>
      <c r="P1" s="96"/>
      <c r="Q1" s="96"/>
      <c r="R1" s="96"/>
    </row>
    <row r="2" spans="1:19" ht="46.5" customHeight="1">
      <c r="A2" s="153" t="s">
        <v>88</v>
      </c>
      <c r="B2" s="153" t="s">
        <v>72</v>
      </c>
      <c r="C2" s="166" t="s">
        <v>87</v>
      </c>
      <c r="D2" s="166" t="s">
        <v>97</v>
      </c>
      <c r="E2" s="165" t="s">
        <v>101</v>
      </c>
      <c r="F2" s="165" t="s">
        <v>100</v>
      </c>
      <c r="G2" s="165" t="s">
        <v>102</v>
      </c>
      <c r="H2" s="165" t="s">
        <v>112</v>
      </c>
      <c r="I2" s="165" t="s">
        <v>103</v>
      </c>
      <c r="J2" s="165" t="s">
        <v>111</v>
      </c>
      <c r="K2" s="165" t="s">
        <v>104</v>
      </c>
      <c r="L2" s="165" t="s">
        <v>110</v>
      </c>
      <c r="M2" s="165" t="s">
        <v>105</v>
      </c>
      <c r="N2" s="165" t="s">
        <v>109</v>
      </c>
      <c r="O2" s="165" t="s">
        <v>106</v>
      </c>
      <c r="P2" s="165" t="s">
        <v>108</v>
      </c>
      <c r="Q2" s="165" t="s">
        <v>586</v>
      </c>
      <c r="R2" s="165" t="s">
        <v>107</v>
      </c>
    </row>
    <row r="3" spans="1:19" ht="30.75" customHeight="1">
      <c r="A3" s="153"/>
      <c r="B3" s="153"/>
      <c r="C3" s="166"/>
      <c r="D3" s="166"/>
      <c r="E3" s="165"/>
      <c r="F3" s="165"/>
      <c r="G3" s="165"/>
      <c r="H3" s="165"/>
      <c r="I3" s="165"/>
      <c r="J3" s="165"/>
      <c r="K3" s="165"/>
      <c r="L3" s="165"/>
      <c r="M3" s="165"/>
      <c r="N3" s="165"/>
      <c r="O3" s="165"/>
      <c r="P3" s="165"/>
      <c r="Q3" s="165"/>
      <c r="R3" s="165"/>
      <c r="S3" s="97" t="s">
        <v>135</v>
      </c>
    </row>
    <row r="4" spans="1:19" ht="78.75" customHeight="1">
      <c r="A4" s="141">
        <v>4248</v>
      </c>
      <c r="B4" s="91" t="str">
        <f>VLOOKUP(A4,'1_문헌특성'!A:AH,2,0)</f>
        <v>Nooijen (2009)</v>
      </c>
      <c r="C4" s="162" t="str">
        <f>VLOOKUP(A4,'1_문헌특성'!A:AH,3,0)</f>
        <v>RCT</v>
      </c>
      <c r="D4" s="163" t="str">
        <f>VLOOKUP(A4, '1_문헌특성'!A:AH, 8, 0)</f>
        <v>불완전 척수손상</v>
      </c>
      <c r="E4" s="161" t="s">
        <v>113</v>
      </c>
      <c r="F4" s="164" t="s">
        <v>166</v>
      </c>
      <c r="G4" s="161" t="s">
        <v>113</v>
      </c>
      <c r="H4" s="161" t="s">
        <v>167</v>
      </c>
      <c r="I4" s="161" t="s">
        <v>114</v>
      </c>
      <c r="J4" s="161" t="s">
        <v>117</v>
      </c>
      <c r="K4" s="161" t="s">
        <v>114</v>
      </c>
      <c r="L4" s="161" t="s">
        <v>117</v>
      </c>
      <c r="M4" s="161" t="s">
        <v>115</v>
      </c>
      <c r="N4" s="161" t="s">
        <v>168</v>
      </c>
      <c r="O4" s="161" t="s">
        <v>114</v>
      </c>
      <c r="P4" s="161" t="s">
        <v>118</v>
      </c>
      <c r="Q4" s="161" t="s">
        <v>114</v>
      </c>
      <c r="R4" s="161" t="s">
        <v>223</v>
      </c>
      <c r="S4" s="97" t="s">
        <v>585</v>
      </c>
    </row>
    <row r="5" spans="1:19" ht="61.5" customHeight="1">
      <c r="A5" s="141">
        <v>4702</v>
      </c>
      <c r="B5" s="91" t="str">
        <f>VLOOKUP(A5,'1_문헌특성'!A:AH,2,0)</f>
        <v>Field-Fote (2011)</v>
      </c>
      <c r="C5" s="162"/>
      <c r="D5" s="163"/>
      <c r="E5" s="161"/>
      <c r="F5" s="164"/>
      <c r="G5" s="161"/>
      <c r="H5" s="161"/>
      <c r="I5" s="161"/>
      <c r="J5" s="161"/>
      <c r="K5" s="161"/>
      <c r="L5" s="161"/>
      <c r="M5" s="161"/>
      <c r="N5" s="161"/>
      <c r="O5" s="161"/>
      <c r="P5" s="161"/>
      <c r="Q5" s="161"/>
      <c r="R5" s="161"/>
      <c r="S5" s="97" t="s">
        <v>165</v>
      </c>
    </row>
    <row r="6" spans="1:19" ht="94.5">
      <c r="A6" s="72" t="s">
        <v>182</v>
      </c>
      <c r="B6" s="72" t="str">
        <f>VLOOKUP(A6,'1_문헌특성'!A:AH,2,0)</f>
        <v>송명수 (2012)</v>
      </c>
      <c r="C6" s="50" t="str">
        <f>VLOOKUP(A6,'1_문헌특성'!A:AH,3,0)</f>
        <v>RCT</v>
      </c>
      <c r="D6" s="72" t="str">
        <f>VLOOKUP(A6, '1_문헌특성'!A:AH, 8, 0)</f>
        <v>불완전 척수손상</v>
      </c>
      <c r="E6" s="91" t="s">
        <v>171</v>
      </c>
      <c r="F6" s="98" t="s">
        <v>183</v>
      </c>
      <c r="G6" s="91" t="s">
        <v>170</v>
      </c>
      <c r="H6" s="83" t="s">
        <v>167</v>
      </c>
      <c r="I6" s="91" t="s">
        <v>114</v>
      </c>
      <c r="J6" s="83" t="s">
        <v>117</v>
      </c>
      <c r="K6" s="91" t="s">
        <v>114</v>
      </c>
      <c r="L6" s="83" t="s">
        <v>117</v>
      </c>
      <c r="M6" s="82" t="s">
        <v>171</v>
      </c>
      <c r="N6" s="83" t="s">
        <v>172</v>
      </c>
      <c r="O6" s="91" t="s">
        <v>114</v>
      </c>
      <c r="P6" s="83" t="s">
        <v>118</v>
      </c>
      <c r="Q6" s="91" t="s">
        <v>171</v>
      </c>
      <c r="R6" s="83" t="s">
        <v>194</v>
      </c>
    </row>
    <row r="7" spans="1:19" ht="148.5">
      <c r="A7" s="72">
        <v>148</v>
      </c>
      <c r="B7" s="72" t="str">
        <f>VLOOKUP(A7,'1_문헌특성'!A:AH,2,0)</f>
        <v>Yildirim (2019)</v>
      </c>
      <c r="C7" s="50" t="str">
        <f>VLOOKUP(A7,'1_문헌특성'!A:AH,3,0)</f>
        <v>RCT</v>
      </c>
      <c r="D7" s="72" t="str">
        <f>VLOOKUP(A7, '1_문헌특성'!A:AH, 8, 0)</f>
        <v>완전/불완전 척수손상</v>
      </c>
      <c r="E7" s="91" t="s">
        <v>221</v>
      </c>
      <c r="F7" s="98" t="s">
        <v>222</v>
      </c>
      <c r="G7" s="91" t="s">
        <v>230</v>
      </c>
      <c r="H7" s="83" t="s">
        <v>228</v>
      </c>
      <c r="I7" s="91" t="s">
        <v>114</v>
      </c>
      <c r="J7" s="83" t="s">
        <v>117</v>
      </c>
      <c r="K7" s="91" t="s">
        <v>221</v>
      </c>
      <c r="L7" s="83" t="s">
        <v>227</v>
      </c>
      <c r="M7" s="82" t="s">
        <v>114</v>
      </c>
      <c r="N7" s="83" t="s">
        <v>172</v>
      </c>
      <c r="O7" s="91" t="s">
        <v>114</v>
      </c>
      <c r="P7" s="83" t="s">
        <v>118</v>
      </c>
      <c r="Q7" s="91" t="s">
        <v>229</v>
      </c>
      <c r="R7" s="83" t="s">
        <v>244</v>
      </c>
    </row>
    <row r="8" spans="1:19" ht="189">
      <c r="A8" s="72">
        <v>212</v>
      </c>
      <c r="B8" s="72" t="str">
        <f>VLOOKUP(A8,'1_문헌특성'!A:AH,2,0)</f>
        <v>Chang (2018)</v>
      </c>
      <c r="C8" s="50" t="str">
        <f>VLOOKUP(A8,'1_문헌특성'!A:AH,3,0)</f>
        <v>RCT</v>
      </c>
      <c r="D8" s="72" t="str">
        <f>VLOOKUP(A8, '1_문헌특성'!A:AH, 8, 0)</f>
        <v>불완전 척수손상</v>
      </c>
      <c r="E8" s="91" t="s">
        <v>221</v>
      </c>
      <c r="F8" s="83" t="s">
        <v>250</v>
      </c>
      <c r="G8" s="91" t="s">
        <v>251</v>
      </c>
      <c r="H8" s="83" t="s">
        <v>252</v>
      </c>
      <c r="I8" s="91" t="s">
        <v>114</v>
      </c>
      <c r="J8" s="83" t="s">
        <v>117</v>
      </c>
      <c r="K8" s="91" t="s">
        <v>221</v>
      </c>
      <c r="L8" s="83" t="s">
        <v>291</v>
      </c>
      <c r="M8" s="91" t="s">
        <v>251</v>
      </c>
      <c r="N8" s="83" t="s">
        <v>292</v>
      </c>
      <c r="O8" s="91" t="s">
        <v>114</v>
      </c>
      <c r="P8" s="83" t="s">
        <v>118</v>
      </c>
      <c r="Q8" s="91" t="s">
        <v>221</v>
      </c>
      <c r="R8" s="83" t="s">
        <v>247</v>
      </c>
    </row>
    <row r="9" spans="1:19" ht="202.5">
      <c r="A9" s="72">
        <v>216</v>
      </c>
      <c r="B9" s="72" t="str">
        <f>VLOOKUP(A9,'1_문헌특성'!A:AH,2,0)</f>
        <v>Wu (2018)</v>
      </c>
      <c r="C9" s="50" t="str">
        <f>VLOOKUP(A9,'1_문헌특성'!A:AH,3,0)</f>
        <v>RCT</v>
      </c>
      <c r="D9" s="72" t="str">
        <f>VLOOKUP(A9, '1_문헌특성'!A:AH, 8, 0)</f>
        <v>불완전 척수손상</v>
      </c>
      <c r="E9" s="91" t="s">
        <v>304</v>
      </c>
      <c r="F9" s="83" t="s">
        <v>305</v>
      </c>
      <c r="G9" s="91" t="s">
        <v>329</v>
      </c>
      <c r="H9" s="83" t="s">
        <v>328</v>
      </c>
      <c r="I9" s="91" t="s">
        <v>114</v>
      </c>
      <c r="J9" s="83" t="s">
        <v>117</v>
      </c>
      <c r="K9" s="100" t="s">
        <v>114</v>
      </c>
      <c r="L9" s="113" t="s">
        <v>117</v>
      </c>
      <c r="M9" s="91" t="s">
        <v>330</v>
      </c>
      <c r="N9" s="83" t="s">
        <v>331</v>
      </c>
      <c r="O9" s="91" t="s">
        <v>114</v>
      </c>
      <c r="P9" s="83" t="s">
        <v>118</v>
      </c>
      <c r="Q9" s="91" t="s">
        <v>332</v>
      </c>
      <c r="R9" s="83" t="s">
        <v>173</v>
      </c>
    </row>
    <row r="10" spans="1:19" ht="189">
      <c r="A10" s="72">
        <v>308</v>
      </c>
      <c r="B10" s="72" t="str">
        <f>VLOOKUP(A10,'1_문헌특성'!A:AH,2,0)</f>
        <v>Alcobendas-Maestro (2012)</v>
      </c>
      <c r="C10" s="50" t="str">
        <f>VLOOKUP(A10,'1_문헌특성'!A:AH,3,0)</f>
        <v>RCT</v>
      </c>
      <c r="D10" s="72" t="str">
        <f>VLOOKUP(A10, '1_문헌특성'!A:AH, 8, 0)</f>
        <v>불완전 척수손상</v>
      </c>
      <c r="E10" s="91" t="s">
        <v>342</v>
      </c>
      <c r="F10" s="83" t="s">
        <v>380</v>
      </c>
      <c r="G10" s="91" t="s">
        <v>342</v>
      </c>
      <c r="H10" s="83" t="s">
        <v>380</v>
      </c>
      <c r="I10" s="91" t="s">
        <v>114</v>
      </c>
      <c r="J10" s="83" t="s">
        <v>117</v>
      </c>
      <c r="K10" s="91" t="s">
        <v>329</v>
      </c>
      <c r="L10" s="83" t="s">
        <v>384</v>
      </c>
      <c r="M10" s="91" t="s">
        <v>381</v>
      </c>
      <c r="N10" s="83" t="s">
        <v>383</v>
      </c>
      <c r="O10" s="91" t="s">
        <v>381</v>
      </c>
      <c r="P10" s="83" t="s">
        <v>382</v>
      </c>
      <c r="Q10" s="91" t="s">
        <v>342</v>
      </c>
      <c r="R10" s="83" t="s">
        <v>341</v>
      </c>
    </row>
    <row r="11" spans="1:19" ht="148.5">
      <c r="A11" s="72">
        <v>405</v>
      </c>
      <c r="B11" s="72" t="str">
        <f>VLOOKUP(A11,'1_문헌특성'!A:AH,2,0)</f>
        <v>Piira (2019)</v>
      </c>
      <c r="C11" s="50" t="str">
        <f>VLOOKUP(A11,'1_문헌특성'!A:AH,3,0)</f>
        <v>RCT</v>
      </c>
      <c r="D11" s="72" t="str">
        <f>VLOOKUP(A11, '1_문헌특성'!A:AH, 8, 0)</f>
        <v>불완전 척수손상</v>
      </c>
      <c r="E11" s="91" t="s">
        <v>342</v>
      </c>
      <c r="F11" s="83" t="s">
        <v>419</v>
      </c>
      <c r="G11" s="91" t="s">
        <v>342</v>
      </c>
      <c r="H11" s="83" t="s">
        <v>419</v>
      </c>
      <c r="I11" s="91" t="s">
        <v>114</v>
      </c>
      <c r="J11" s="83" t="s">
        <v>117</v>
      </c>
      <c r="K11" s="91" t="s">
        <v>342</v>
      </c>
      <c r="L11" s="83" t="s">
        <v>420</v>
      </c>
      <c r="M11" s="91" t="s">
        <v>342</v>
      </c>
      <c r="N11" s="83" t="s">
        <v>422</v>
      </c>
      <c r="O11" s="91" t="s">
        <v>381</v>
      </c>
      <c r="P11" s="83" t="s">
        <v>421</v>
      </c>
      <c r="Q11" s="91" t="s">
        <v>342</v>
      </c>
      <c r="R11" s="83" t="s">
        <v>385</v>
      </c>
    </row>
    <row r="12" spans="1:19" ht="135">
      <c r="A12" s="72">
        <v>3244</v>
      </c>
      <c r="B12" s="72" t="str">
        <f>VLOOKUP(A12,'1_문헌특성'!A:AH,2,0)</f>
        <v>Shin (2014)</v>
      </c>
      <c r="C12" s="50" t="str">
        <f>VLOOKUP(A12,'1_문헌특성'!A:AH,3,0)</f>
        <v>RCT</v>
      </c>
      <c r="D12" s="72" t="str">
        <f>VLOOKUP(A12, '1_문헌특성'!A:AH, 8, 0)</f>
        <v>불완전 척수손상</v>
      </c>
      <c r="E12" s="91" t="s">
        <v>462</v>
      </c>
      <c r="F12" s="83" t="s">
        <v>463</v>
      </c>
      <c r="G12" s="82" t="s">
        <v>113</v>
      </c>
      <c r="H12" s="83" t="s">
        <v>167</v>
      </c>
      <c r="I12" s="91" t="s">
        <v>114</v>
      </c>
      <c r="J12" s="83" t="s">
        <v>117</v>
      </c>
      <c r="K12" s="100" t="s">
        <v>114</v>
      </c>
      <c r="L12" s="113" t="s">
        <v>117</v>
      </c>
      <c r="M12" s="91" t="s">
        <v>464</v>
      </c>
      <c r="N12" s="83" t="s">
        <v>431</v>
      </c>
      <c r="O12" s="91" t="s">
        <v>465</v>
      </c>
      <c r="P12" s="83" t="s">
        <v>466</v>
      </c>
      <c r="Q12" s="91" t="s">
        <v>462</v>
      </c>
      <c r="R12" s="83" t="s">
        <v>173</v>
      </c>
    </row>
    <row r="13" spans="1:19" ht="99">
      <c r="A13" s="72">
        <v>3505</v>
      </c>
      <c r="B13" s="72" t="str">
        <f>VLOOKUP(A13,'1_문헌특성'!A:AH,2,0)</f>
        <v>Midik (2020)</v>
      </c>
      <c r="C13" s="50" t="str">
        <f>VLOOKUP(A13,'1_문헌특성'!A:AH,3,0)</f>
        <v>RCT</v>
      </c>
      <c r="D13" s="72" t="str">
        <f>VLOOKUP(A13, '1_문헌특성'!A:AH, 8, 0)</f>
        <v>불완전 척수손상</v>
      </c>
      <c r="E13" s="91" t="s">
        <v>465</v>
      </c>
      <c r="F13" s="83" t="s">
        <v>471</v>
      </c>
      <c r="G13" s="82" t="s">
        <v>113</v>
      </c>
      <c r="H13" s="83" t="s">
        <v>167</v>
      </c>
      <c r="I13" s="91" t="s">
        <v>114</v>
      </c>
      <c r="J13" s="83" t="s">
        <v>117</v>
      </c>
      <c r="K13" s="100" t="s">
        <v>114</v>
      </c>
      <c r="L13" s="113" t="s">
        <v>117</v>
      </c>
      <c r="M13" s="91" t="s">
        <v>465</v>
      </c>
      <c r="N13" s="83" t="s">
        <v>472</v>
      </c>
      <c r="O13" s="91" t="s">
        <v>465</v>
      </c>
      <c r="P13" s="83" t="s">
        <v>466</v>
      </c>
      <c r="Q13" s="91" t="s">
        <v>465</v>
      </c>
      <c r="R13" s="83" t="s">
        <v>473</v>
      </c>
    </row>
    <row r="14" spans="1:19" s="14" customFormat="1" ht="264">
      <c r="A14" s="112">
        <v>10</v>
      </c>
      <c r="B14" s="100" t="str">
        <f>VLOOKUP(A14,'[1]1_문헌특성'!A:AO,2,0)</f>
        <v>Esclarin-Ruz (2014)</v>
      </c>
      <c r="C14" s="86" t="str">
        <f>VLOOKUP(A14,'[1]1_문헌특성'!A:AO,3,0)</f>
        <v>RCT</v>
      </c>
      <c r="D14" s="112" t="str">
        <f>VLOOKUP(A14, '[1]1_문헌특성'!A:AO, 8, 0)</f>
        <v>하지 운동장애</v>
      </c>
      <c r="E14" s="100" t="s">
        <v>114</v>
      </c>
      <c r="F14" s="113" t="s">
        <v>530</v>
      </c>
      <c r="G14" s="100" t="s">
        <v>114</v>
      </c>
      <c r="H14" s="113" t="s">
        <v>531</v>
      </c>
      <c r="I14" s="100" t="s">
        <v>114</v>
      </c>
      <c r="J14" s="113" t="s">
        <v>532</v>
      </c>
      <c r="K14" s="100" t="s">
        <v>114</v>
      </c>
      <c r="L14" s="113" t="s">
        <v>117</v>
      </c>
      <c r="M14" s="100" t="s">
        <v>114</v>
      </c>
      <c r="N14" s="113" t="s">
        <v>533</v>
      </c>
      <c r="O14" s="100" t="s">
        <v>114</v>
      </c>
      <c r="P14" s="83" t="s">
        <v>118</v>
      </c>
      <c r="Q14" s="100" t="s">
        <v>113</v>
      </c>
      <c r="R14" s="113" t="s">
        <v>173</v>
      </c>
    </row>
    <row r="15" spans="1:19" ht="337.5">
      <c r="A15" s="72">
        <v>3706</v>
      </c>
      <c r="B15" s="72" t="str">
        <f>VLOOKUP(A15,'1_문헌특성'!A:AH,2,0)</f>
        <v>Kwon(2020)</v>
      </c>
      <c r="C15" s="50" t="str">
        <f>VLOOKUP(A15,'1_문헌특성'!A:AH,3,0)</f>
        <v>RCT
(Cross-over)</v>
      </c>
      <c r="D15" s="72" t="str">
        <f>VLOOKUP(A15, '1_문헌특성'!A:AH, 8, 0)</f>
        <v>척수손상</v>
      </c>
      <c r="E15" s="91" t="s">
        <v>557</v>
      </c>
      <c r="F15" s="83" t="s">
        <v>560</v>
      </c>
      <c r="G15" s="91" t="s">
        <v>561</v>
      </c>
      <c r="H15" s="83" t="s">
        <v>562</v>
      </c>
      <c r="I15" s="100" t="s">
        <v>114</v>
      </c>
      <c r="J15" s="113" t="s">
        <v>117</v>
      </c>
      <c r="K15" s="100" t="s">
        <v>114</v>
      </c>
      <c r="L15" s="113" t="s">
        <v>117</v>
      </c>
      <c r="M15" s="91" t="s">
        <v>557</v>
      </c>
      <c r="N15" s="83" t="s">
        <v>559</v>
      </c>
      <c r="O15" s="91" t="s">
        <v>557</v>
      </c>
      <c r="P15" s="83" t="s">
        <v>563</v>
      </c>
      <c r="Q15" s="91" t="s">
        <v>557</v>
      </c>
      <c r="R15" s="83" t="s">
        <v>558</v>
      </c>
    </row>
  </sheetData>
  <sheetProtection sheet="1" objects="1" scenarios="1"/>
  <mergeCells count="34">
    <mergeCell ref="P2:P3"/>
    <mergeCell ref="R2:R3"/>
    <mergeCell ref="Q2:Q3"/>
    <mergeCell ref="O2:O3"/>
    <mergeCell ref="H2:H3"/>
    <mergeCell ref="J2:J3"/>
    <mergeCell ref="L2:L3"/>
    <mergeCell ref="N2:N3"/>
    <mergeCell ref="A2:A3"/>
    <mergeCell ref="B2:B3"/>
    <mergeCell ref="C2:C3"/>
    <mergeCell ref="D2:D3"/>
    <mergeCell ref="E2:E3"/>
    <mergeCell ref="F2:F3"/>
    <mergeCell ref="G2:G3"/>
    <mergeCell ref="I2:I3"/>
    <mergeCell ref="K2:K3"/>
    <mergeCell ref="M2:M3"/>
    <mergeCell ref="C4:C5"/>
    <mergeCell ref="D4:D5"/>
    <mergeCell ref="E4:E5"/>
    <mergeCell ref="F4:F5"/>
    <mergeCell ref="G4:G5"/>
    <mergeCell ref="H4:H5"/>
    <mergeCell ref="I4:I5"/>
    <mergeCell ref="J4:J5"/>
    <mergeCell ref="K4:K5"/>
    <mergeCell ref="L4:L5"/>
    <mergeCell ref="R4:R5"/>
    <mergeCell ref="Q4:Q5"/>
    <mergeCell ref="N4:N5"/>
    <mergeCell ref="M4:M5"/>
    <mergeCell ref="O4:O5"/>
    <mergeCell ref="P4:P5"/>
  </mergeCells>
  <phoneticPr fontId="1" type="noConversion"/>
  <conditionalFormatting sqref="E2:F2">
    <cfRule type="iconSet" priority="173">
      <iconSet iconSet="3Symbols">
        <cfvo type="percent" val="0"/>
        <cfvo type="percent" val="&quot;L&quot;"/>
        <cfvo type="percent" val="&quot;H&quot;"/>
      </iconSet>
    </cfRule>
  </conditionalFormatting>
  <conditionalFormatting sqref="H2">
    <cfRule type="iconSet" priority="172">
      <iconSet iconSet="3Symbols">
        <cfvo type="percent" val="0"/>
        <cfvo type="percent" val="&quot;L&quot;"/>
        <cfvo type="percent" val="&quot;H&quot;"/>
      </iconSet>
    </cfRule>
  </conditionalFormatting>
  <conditionalFormatting sqref="J2">
    <cfRule type="iconSet" priority="171">
      <iconSet iconSet="3Symbols">
        <cfvo type="percent" val="0"/>
        <cfvo type="percent" val="&quot;L&quot;"/>
        <cfvo type="percent" val="&quot;H&quot;"/>
      </iconSet>
    </cfRule>
  </conditionalFormatting>
  <conditionalFormatting sqref="L2">
    <cfRule type="iconSet" priority="170">
      <iconSet iconSet="3Symbols">
        <cfvo type="percent" val="0"/>
        <cfvo type="percent" val="&quot;L&quot;"/>
        <cfvo type="percent" val="&quot;H&quot;"/>
      </iconSet>
    </cfRule>
  </conditionalFormatting>
  <conditionalFormatting sqref="N2">
    <cfRule type="iconSet" priority="169">
      <iconSet iconSet="3Symbols">
        <cfvo type="percent" val="0"/>
        <cfvo type="percent" val="&quot;L&quot;"/>
        <cfvo type="percent" val="&quot;H&quot;"/>
      </iconSet>
    </cfRule>
  </conditionalFormatting>
  <conditionalFormatting sqref="P2">
    <cfRule type="iconSet" priority="168">
      <iconSet iconSet="3Symbols">
        <cfvo type="percent" val="0"/>
        <cfvo type="percent" val="&quot;L&quot;"/>
        <cfvo type="percent" val="&quot;H&quot;"/>
      </iconSet>
    </cfRule>
  </conditionalFormatting>
  <conditionalFormatting sqref="R2">
    <cfRule type="iconSet" priority="167">
      <iconSet iconSet="3Symbols">
        <cfvo type="percent" val="0"/>
        <cfvo type="percent" val="&quot;L&quot;"/>
        <cfvo type="percent" val="&quot;H&quot;"/>
      </iconSet>
    </cfRule>
  </conditionalFormatting>
  <conditionalFormatting sqref="G4 E6:E13 M6:M13 Q6:Q13 G6:G10">
    <cfRule type="containsText" dxfId="116" priority="160" operator="containsText" text="H">
      <formula>NOT(ISERROR(SEARCH("H",E4)))</formula>
    </cfRule>
    <cfRule type="containsText" dxfId="115" priority="161" operator="containsText" text="U">
      <formula>NOT(ISERROR(SEARCH("U",E4)))</formula>
    </cfRule>
  </conditionalFormatting>
  <conditionalFormatting sqref="E4 G6:G10 M6:M13 Q6:Q13 E6:E13">
    <cfRule type="containsText" dxfId="114" priority="165" operator="containsText" text="L">
      <formula>NOT(ISERROR(SEARCH("L",E4)))</formula>
    </cfRule>
  </conditionalFormatting>
  <conditionalFormatting sqref="E4">
    <cfRule type="containsText" dxfId="113" priority="163" operator="containsText" text="H">
      <formula>NOT(ISERROR(SEARCH("H",E4)))</formula>
    </cfRule>
    <cfRule type="containsText" dxfId="112" priority="164" operator="containsText" text="U">
      <formula>NOT(ISERROR(SEARCH("U",E4)))</formula>
    </cfRule>
  </conditionalFormatting>
  <conditionalFormatting sqref="G4">
    <cfRule type="containsText" dxfId="111" priority="162" operator="containsText" text="L">
      <formula>NOT(ISERROR(SEARCH("L",G4)))</formula>
    </cfRule>
  </conditionalFormatting>
  <conditionalFormatting sqref="I4">
    <cfRule type="containsText" dxfId="110" priority="157" operator="containsText" text="H">
      <formula>NOT(ISERROR(SEARCH("H",I4)))</formula>
    </cfRule>
    <cfRule type="containsText" dxfId="109" priority="158" operator="containsText" text="U">
      <formula>NOT(ISERROR(SEARCH("U",I4)))</formula>
    </cfRule>
  </conditionalFormatting>
  <conditionalFormatting sqref="I4">
    <cfRule type="containsText" dxfId="108" priority="159" operator="containsText" text="L">
      <formula>NOT(ISERROR(SEARCH("L",I4)))</formula>
    </cfRule>
  </conditionalFormatting>
  <conditionalFormatting sqref="K4">
    <cfRule type="containsText" dxfId="107" priority="154" operator="containsText" text="H">
      <formula>NOT(ISERROR(SEARCH("H",K4)))</formula>
    </cfRule>
    <cfRule type="containsText" dxfId="106" priority="155" operator="containsText" text="U">
      <formula>NOT(ISERROR(SEARCH("U",K4)))</formula>
    </cfRule>
  </conditionalFormatting>
  <conditionalFormatting sqref="K4">
    <cfRule type="containsText" dxfId="105" priority="156" operator="containsText" text="L">
      <formula>NOT(ISERROR(SEARCH("L",K4)))</formula>
    </cfRule>
  </conditionalFormatting>
  <conditionalFormatting sqref="M4">
    <cfRule type="containsText" dxfId="104" priority="151" operator="containsText" text="H">
      <formula>NOT(ISERROR(SEARCH("H",M4)))</formula>
    </cfRule>
    <cfRule type="containsText" dxfId="103" priority="152" operator="containsText" text="U">
      <formula>NOT(ISERROR(SEARCH("U",M4)))</formula>
    </cfRule>
  </conditionalFormatting>
  <conditionalFormatting sqref="M4">
    <cfRule type="containsText" dxfId="102" priority="153" operator="containsText" text="L">
      <formula>NOT(ISERROR(SEARCH("L",M4)))</formula>
    </cfRule>
  </conditionalFormatting>
  <conditionalFormatting sqref="O4">
    <cfRule type="containsText" dxfId="101" priority="148" operator="containsText" text="H">
      <formula>NOT(ISERROR(SEARCH("H",O4)))</formula>
    </cfRule>
    <cfRule type="containsText" dxfId="100" priority="149" operator="containsText" text="U">
      <formula>NOT(ISERROR(SEARCH("U",O4)))</formula>
    </cfRule>
  </conditionalFormatting>
  <conditionalFormatting sqref="O4">
    <cfRule type="containsText" dxfId="99" priority="150" operator="containsText" text="L">
      <formula>NOT(ISERROR(SEARCH("L",O4)))</formula>
    </cfRule>
  </conditionalFormatting>
  <conditionalFormatting sqref="Q4">
    <cfRule type="containsText" dxfId="98" priority="139" operator="containsText" text="H">
      <formula>NOT(ISERROR(SEARCH("H",Q4)))</formula>
    </cfRule>
    <cfRule type="containsText" dxfId="97" priority="140" operator="containsText" text="U">
      <formula>NOT(ISERROR(SEARCH("U",Q4)))</formula>
    </cfRule>
  </conditionalFormatting>
  <conditionalFormatting sqref="Q4">
    <cfRule type="containsText" dxfId="96" priority="141" operator="containsText" text="L">
      <formula>NOT(ISERROR(SEARCH("L",Q4)))</formula>
    </cfRule>
  </conditionalFormatting>
  <conditionalFormatting sqref="E15">
    <cfRule type="containsText" dxfId="95" priority="138" operator="containsText" text="L">
      <formula>NOT(ISERROR(SEARCH("L",E15)))</formula>
    </cfRule>
  </conditionalFormatting>
  <conditionalFormatting sqref="E15">
    <cfRule type="containsText" dxfId="94" priority="136" operator="containsText" text="H">
      <formula>NOT(ISERROR(SEARCH("H",E15)))</formula>
    </cfRule>
    <cfRule type="containsText" dxfId="93" priority="137" operator="containsText" text="U">
      <formula>NOT(ISERROR(SEARCH("U",E15)))</formula>
    </cfRule>
  </conditionalFormatting>
  <conditionalFormatting sqref="G15">
    <cfRule type="containsText" dxfId="92" priority="135" operator="containsText" text="L">
      <formula>NOT(ISERROR(SEARCH("L",G15)))</formula>
    </cfRule>
  </conditionalFormatting>
  <conditionalFormatting sqref="G15">
    <cfRule type="containsText" dxfId="91" priority="133" operator="containsText" text="H">
      <formula>NOT(ISERROR(SEARCH("H",G15)))</formula>
    </cfRule>
    <cfRule type="containsText" dxfId="90" priority="134" operator="containsText" text="U">
      <formula>NOT(ISERROR(SEARCH("U",G15)))</formula>
    </cfRule>
  </conditionalFormatting>
  <conditionalFormatting sqref="K7:K8 K10:K11">
    <cfRule type="containsText" dxfId="89" priority="126" operator="containsText" text="L">
      <formula>NOT(ISERROR(SEARCH("L",K7)))</formula>
    </cfRule>
  </conditionalFormatting>
  <conditionalFormatting sqref="K7:K8 K10:K11">
    <cfRule type="containsText" dxfId="88" priority="124" operator="containsText" text="H">
      <formula>NOT(ISERROR(SEARCH("H",K7)))</formula>
    </cfRule>
    <cfRule type="containsText" dxfId="87" priority="125" operator="containsText" text="U">
      <formula>NOT(ISERROR(SEARCH("U",K7)))</formula>
    </cfRule>
  </conditionalFormatting>
  <conditionalFormatting sqref="M15">
    <cfRule type="containsText" dxfId="86" priority="123" operator="containsText" text="L">
      <formula>NOT(ISERROR(SEARCH("L",M15)))</formula>
    </cfRule>
  </conditionalFormatting>
  <conditionalFormatting sqref="M15">
    <cfRule type="containsText" dxfId="85" priority="121" operator="containsText" text="H">
      <formula>NOT(ISERROR(SEARCH("H",M15)))</formula>
    </cfRule>
    <cfRule type="containsText" dxfId="84" priority="122" operator="containsText" text="U">
      <formula>NOT(ISERROR(SEARCH("U",M15)))</formula>
    </cfRule>
  </conditionalFormatting>
  <conditionalFormatting sqref="O10:O12 O15">
    <cfRule type="containsText" dxfId="83" priority="120" operator="containsText" text="L">
      <formula>NOT(ISERROR(SEARCH("L",O10)))</formula>
    </cfRule>
  </conditionalFormatting>
  <conditionalFormatting sqref="O10:O12 O15">
    <cfRule type="containsText" dxfId="82" priority="118" operator="containsText" text="H">
      <formula>NOT(ISERROR(SEARCH("H",O10)))</formula>
    </cfRule>
    <cfRule type="containsText" dxfId="81" priority="119" operator="containsText" text="U">
      <formula>NOT(ISERROR(SEARCH("U",O10)))</formula>
    </cfRule>
  </conditionalFormatting>
  <conditionalFormatting sqref="Q15">
    <cfRule type="containsText" dxfId="80" priority="114" operator="containsText" text="L">
      <formula>NOT(ISERROR(SEARCH("L",Q15)))</formula>
    </cfRule>
  </conditionalFormatting>
  <conditionalFormatting sqref="Q15">
    <cfRule type="containsText" dxfId="79" priority="112" operator="containsText" text="H">
      <formula>NOT(ISERROR(SEARCH("H",Q15)))</formula>
    </cfRule>
    <cfRule type="containsText" dxfId="78" priority="113" operator="containsText" text="U">
      <formula>NOT(ISERROR(SEARCH("U",Q15)))</formula>
    </cfRule>
  </conditionalFormatting>
  <conditionalFormatting sqref="I6">
    <cfRule type="containsText" dxfId="77" priority="94" operator="containsText" text="H">
      <formula>NOT(ISERROR(SEARCH("H",I6)))</formula>
    </cfRule>
    <cfRule type="containsText" dxfId="76" priority="95" operator="containsText" text="U">
      <formula>NOT(ISERROR(SEARCH("U",I6)))</formula>
    </cfRule>
  </conditionalFormatting>
  <conditionalFormatting sqref="I6">
    <cfRule type="containsText" dxfId="75" priority="96" operator="containsText" text="L">
      <formula>NOT(ISERROR(SEARCH("L",I6)))</formula>
    </cfRule>
  </conditionalFormatting>
  <conditionalFormatting sqref="K6">
    <cfRule type="containsText" dxfId="74" priority="91" operator="containsText" text="H">
      <formula>NOT(ISERROR(SEARCH("H",K6)))</formula>
    </cfRule>
    <cfRule type="containsText" dxfId="73" priority="92" operator="containsText" text="U">
      <formula>NOT(ISERROR(SEARCH("U",K6)))</formula>
    </cfRule>
  </conditionalFormatting>
  <conditionalFormatting sqref="K6">
    <cfRule type="containsText" dxfId="72" priority="93" operator="containsText" text="L">
      <formula>NOT(ISERROR(SEARCH("L",K6)))</formula>
    </cfRule>
  </conditionalFormatting>
  <conditionalFormatting sqref="O6">
    <cfRule type="containsText" dxfId="71" priority="88" operator="containsText" text="H">
      <formula>NOT(ISERROR(SEARCH("H",O6)))</formula>
    </cfRule>
    <cfRule type="containsText" dxfId="70" priority="89" operator="containsText" text="U">
      <formula>NOT(ISERROR(SEARCH("U",O6)))</formula>
    </cfRule>
  </conditionalFormatting>
  <conditionalFormatting sqref="O6">
    <cfRule type="containsText" dxfId="69" priority="90" operator="containsText" text="L">
      <formula>NOT(ISERROR(SEARCH("L",O6)))</formula>
    </cfRule>
  </conditionalFormatting>
  <conditionalFormatting sqref="I7">
    <cfRule type="containsText" dxfId="68" priority="85" operator="containsText" text="H">
      <formula>NOT(ISERROR(SEARCH("H",I7)))</formula>
    </cfRule>
    <cfRule type="containsText" dxfId="67" priority="86" operator="containsText" text="U">
      <formula>NOT(ISERROR(SEARCH("U",I7)))</formula>
    </cfRule>
  </conditionalFormatting>
  <conditionalFormatting sqref="I7">
    <cfRule type="containsText" dxfId="66" priority="87" operator="containsText" text="L">
      <formula>NOT(ISERROR(SEARCH("L",I7)))</formula>
    </cfRule>
  </conditionalFormatting>
  <conditionalFormatting sqref="O7">
    <cfRule type="containsText" dxfId="65" priority="82" operator="containsText" text="H">
      <formula>NOT(ISERROR(SEARCH("H",O7)))</formula>
    </cfRule>
    <cfRule type="containsText" dxfId="64" priority="83" operator="containsText" text="U">
      <formula>NOT(ISERROR(SEARCH("U",O7)))</formula>
    </cfRule>
  </conditionalFormatting>
  <conditionalFormatting sqref="O7">
    <cfRule type="containsText" dxfId="63" priority="84" operator="containsText" text="L">
      <formula>NOT(ISERROR(SEARCH("L",O7)))</formula>
    </cfRule>
  </conditionalFormatting>
  <conditionalFormatting sqref="I8">
    <cfRule type="containsText" dxfId="62" priority="79" operator="containsText" text="H">
      <formula>NOT(ISERROR(SEARCH("H",I8)))</formula>
    </cfRule>
    <cfRule type="containsText" dxfId="61" priority="80" operator="containsText" text="U">
      <formula>NOT(ISERROR(SEARCH("U",I8)))</formula>
    </cfRule>
  </conditionalFormatting>
  <conditionalFormatting sqref="I8">
    <cfRule type="containsText" dxfId="60" priority="81" operator="containsText" text="L">
      <formula>NOT(ISERROR(SEARCH("L",I8)))</formula>
    </cfRule>
  </conditionalFormatting>
  <conditionalFormatting sqref="O8">
    <cfRule type="containsText" dxfId="59" priority="73" operator="containsText" text="H">
      <formula>NOT(ISERROR(SEARCH("H",O8)))</formula>
    </cfRule>
    <cfRule type="containsText" dxfId="58" priority="74" operator="containsText" text="U">
      <formula>NOT(ISERROR(SEARCH("U",O8)))</formula>
    </cfRule>
  </conditionalFormatting>
  <conditionalFormatting sqref="O8">
    <cfRule type="containsText" dxfId="57" priority="75" operator="containsText" text="L">
      <formula>NOT(ISERROR(SEARCH("L",O8)))</formula>
    </cfRule>
  </conditionalFormatting>
  <conditionalFormatting sqref="I9">
    <cfRule type="containsText" dxfId="56" priority="70" operator="containsText" text="H">
      <formula>NOT(ISERROR(SEARCH("H",I9)))</formula>
    </cfRule>
    <cfRule type="containsText" dxfId="55" priority="71" operator="containsText" text="U">
      <formula>NOT(ISERROR(SEARCH("U",I9)))</formula>
    </cfRule>
  </conditionalFormatting>
  <conditionalFormatting sqref="I9">
    <cfRule type="containsText" dxfId="54" priority="72" operator="containsText" text="L">
      <formula>NOT(ISERROR(SEARCH("L",I9)))</formula>
    </cfRule>
  </conditionalFormatting>
  <conditionalFormatting sqref="O9">
    <cfRule type="containsText" dxfId="53" priority="67" operator="containsText" text="H">
      <formula>NOT(ISERROR(SEARCH("H",O9)))</formula>
    </cfRule>
    <cfRule type="containsText" dxfId="52" priority="68" operator="containsText" text="U">
      <formula>NOT(ISERROR(SEARCH("U",O9)))</formula>
    </cfRule>
  </conditionalFormatting>
  <conditionalFormatting sqref="O9">
    <cfRule type="containsText" dxfId="51" priority="69" operator="containsText" text="L">
      <formula>NOT(ISERROR(SEARCH("L",O9)))</formula>
    </cfRule>
  </conditionalFormatting>
  <conditionalFormatting sqref="I10">
    <cfRule type="containsText" dxfId="50" priority="61" operator="containsText" text="H">
      <formula>NOT(ISERROR(SEARCH("H",I10)))</formula>
    </cfRule>
    <cfRule type="containsText" dxfId="49" priority="62" operator="containsText" text="U">
      <formula>NOT(ISERROR(SEARCH("U",I10)))</formula>
    </cfRule>
  </conditionalFormatting>
  <conditionalFormatting sqref="I10">
    <cfRule type="containsText" dxfId="48" priority="63" operator="containsText" text="L">
      <formula>NOT(ISERROR(SEARCH("L",I10)))</formula>
    </cfRule>
  </conditionalFormatting>
  <conditionalFormatting sqref="G11">
    <cfRule type="containsText" dxfId="47" priority="60" operator="containsText" text="L">
      <formula>NOT(ISERROR(SEARCH("L",G11)))</formula>
    </cfRule>
  </conditionalFormatting>
  <conditionalFormatting sqref="G11">
    <cfRule type="containsText" dxfId="46" priority="58" operator="containsText" text="H">
      <formula>NOT(ISERROR(SEARCH("H",G11)))</formula>
    </cfRule>
    <cfRule type="containsText" dxfId="45" priority="59" operator="containsText" text="U">
      <formula>NOT(ISERROR(SEARCH("U",G11)))</formula>
    </cfRule>
  </conditionalFormatting>
  <conditionalFormatting sqref="I11">
    <cfRule type="containsText" dxfId="44" priority="55" operator="containsText" text="H">
      <formula>NOT(ISERROR(SEARCH("H",I11)))</formula>
    </cfRule>
    <cfRule type="containsText" dxfId="43" priority="56" operator="containsText" text="U">
      <formula>NOT(ISERROR(SEARCH("U",I11)))</formula>
    </cfRule>
  </conditionalFormatting>
  <conditionalFormatting sqref="I11">
    <cfRule type="containsText" dxfId="42" priority="57" operator="containsText" text="L">
      <formula>NOT(ISERROR(SEARCH("L",I11)))</formula>
    </cfRule>
  </conditionalFormatting>
  <conditionalFormatting sqref="G12">
    <cfRule type="containsText" dxfId="41" priority="54" operator="containsText" text="L">
      <formula>NOT(ISERROR(SEARCH("L",G12)))</formula>
    </cfRule>
  </conditionalFormatting>
  <conditionalFormatting sqref="G12">
    <cfRule type="containsText" dxfId="40" priority="52" operator="containsText" text="H">
      <formula>NOT(ISERROR(SEARCH("H",G12)))</formula>
    </cfRule>
    <cfRule type="containsText" dxfId="39" priority="53" operator="containsText" text="U">
      <formula>NOT(ISERROR(SEARCH("U",G12)))</formula>
    </cfRule>
  </conditionalFormatting>
  <conditionalFormatting sqref="I12">
    <cfRule type="containsText" dxfId="38" priority="49" operator="containsText" text="H">
      <formula>NOT(ISERROR(SEARCH("H",I12)))</formula>
    </cfRule>
    <cfRule type="containsText" dxfId="37" priority="50" operator="containsText" text="U">
      <formula>NOT(ISERROR(SEARCH("U",I12)))</formula>
    </cfRule>
  </conditionalFormatting>
  <conditionalFormatting sqref="I12">
    <cfRule type="containsText" dxfId="36" priority="51" operator="containsText" text="L">
      <formula>NOT(ISERROR(SEARCH("L",I12)))</formula>
    </cfRule>
  </conditionalFormatting>
  <conditionalFormatting sqref="I13">
    <cfRule type="containsText" dxfId="35" priority="46" operator="containsText" text="H">
      <formula>NOT(ISERROR(SEARCH("H",I13)))</formula>
    </cfRule>
    <cfRule type="containsText" dxfId="34" priority="47" operator="containsText" text="U">
      <formula>NOT(ISERROR(SEARCH("U",I13)))</formula>
    </cfRule>
  </conditionalFormatting>
  <conditionalFormatting sqref="I13">
    <cfRule type="containsText" dxfId="33" priority="48" operator="containsText" text="L">
      <formula>NOT(ISERROR(SEARCH("L",I13)))</formula>
    </cfRule>
  </conditionalFormatting>
  <conditionalFormatting sqref="G13">
    <cfRule type="containsText" dxfId="32" priority="45" operator="containsText" text="L">
      <formula>NOT(ISERROR(SEARCH("L",G13)))</formula>
    </cfRule>
  </conditionalFormatting>
  <conditionalFormatting sqref="G13">
    <cfRule type="containsText" dxfId="31" priority="43" operator="containsText" text="H">
      <formula>NOT(ISERROR(SEARCH("H",G13)))</formula>
    </cfRule>
    <cfRule type="containsText" dxfId="30" priority="44" operator="containsText" text="U">
      <formula>NOT(ISERROR(SEARCH("U",G13)))</formula>
    </cfRule>
  </conditionalFormatting>
  <conditionalFormatting sqref="O13">
    <cfRule type="containsText" dxfId="29" priority="42" operator="containsText" text="L">
      <formula>NOT(ISERROR(SEARCH("L",O13)))</formula>
    </cfRule>
  </conditionalFormatting>
  <conditionalFormatting sqref="O13">
    <cfRule type="containsText" dxfId="28" priority="40" operator="containsText" text="H">
      <formula>NOT(ISERROR(SEARCH("H",O13)))</formula>
    </cfRule>
    <cfRule type="containsText" dxfId="27" priority="41" operator="containsText" text="U">
      <formula>NOT(ISERROR(SEARCH("U",O13)))</formula>
    </cfRule>
  </conditionalFormatting>
  <conditionalFormatting sqref="M14 E14 G14 Q14">
    <cfRule type="containsText" dxfId="26" priority="34" operator="containsText" text="H">
      <formula>NOT(ISERROR(SEARCH("H",E14)))</formula>
    </cfRule>
    <cfRule type="containsText" dxfId="25" priority="35" operator="containsText" text="U">
      <formula>NOT(ISERROR(SEARCH("U",E14)))</formula>
    </cfRule>
  </conditionalFormatting>
  <conditionalFormatting sqref="M14 E14 G14 Q14">
    <cfRule type="containsText" dxfId="24" priority="36" operator="containsText" text="L">
      <formula>NOT(ISERROR(SEARCH("L",E14)))</formula>
    </cfRule>
  </conditionalFormatting>
  <conditionalFormatting sqref="I14">
    <cfRule type="containsText" dxfId="23" priority="33" operator="containsText" text="L">
      <formula>NOT(ISERROR(SEARCH("L",I14)))</formula>
    </cfRule>
  </conditionalFormatting>
  <conditionalFormatting sqref="I14">
    <cfRule type="containsText" dxfId="22" priority="31" operator="containsText" text="H">
      <formula>NOT(ISERROR(SEARCH("H",I14)))</formula>
    </cfRule>
    <cfRule type="containsText" dxfId="21" priority="32" operator="containsText" text="U">
      <formula>NOT(ISERROR(SEARCH("U",I14)))</formula>
    </cfRule>
  </conditionalFormatting>
  <conditionalFormatting sqref="K14">
    <cfRule type="containsText" dxfId="20" priority="28" operator="containsText" text="H">
      <formula>NOT(ISERROR(SEARCH("H",K14)))</formula>
    </cfRule>
    <cfRule type="containsText" dxfId="19" priority="29" operator="containsText" text="U">
      <formula>NOT(ISERROR(SEARCH("U",K14)))</formula>
    </cfRule>
  </conditionalFormatting>
  <conditionalFormatting sqref="K14">
    <cfRule type="containsText" dxfId="18" priority="30" operator="containsText" text="L">
      <formula>NOT(ISERROR(SEARCH("L",K14)))</formula>
    </cfRule>
  </conditionalFormatting>
  <conditionalFormatting sqref="O14">
    <cfRule type="containsText" dxfId="17" priority="19" operator="containsText" text="H">
      <formula>NOT(ISERROR(SEARCH("H",O14)))</formula>
    </cfRule>
    <cfRule type="containsText" dxfId="16" priority="20" operator="containsText" text="U">
      <formula>NOT(ISERROR(SEARCH("U",O14)))</formula>
    </cfRule>
  </conditionalFormatting>
  <conditionalFormatting sqref="O14">
    <cfRule type="containsText" dxfId="15" priority="21" operator="containsText" text="L">
      <formula>NOT(ISERROR(SEARCH("L",O14)))</formula>
    </cfRule>
  </conditionalFormatting>
  <conditionalFormatting sqref="K15">
    <cfRule type="containsText" dxfId="14" priority="13" operator="containsText" text="H">
      <formula>NOT(ISERROR(SEARCH("H",K15)))</formula>
    </cfRule>
    <cfRule type="containsText" dxfId="13" priority="14" operator="containsText" text="U">
      <formula>NOT(ISERROR(SEARCH("U",K15)))</formula>
    </cfRule>
  </conditionalFormatting>
  <conditionalFormatting sqref="K15">
    <cfRule type="containsText" dxfId="12" priority="15" operator="containsText" text="L">
      <formula>NOT(ISERROR(SEARCH("L",K15)))</formula>
    </cfRule>
  </conditionalFormatting>
  <conditionalFormatting sqref="I15">
    <cfRule type="containsText" dxfId="11" priority="10" operator="containsText" text="H">
      <formula>NOT(ISERROR(SEARCH("H",I15)))</formula>
    </cfRule>
    <cfRule type="containsText" dxfId="10" priority="11" operator="containsText" text="U">
      <formula>NOT(ISERROR(SEARCH("U",I15)))</formula>
    </cfRule>
  </conditionalFormatting>
  <conditionalFormatting sqref="I15">
    <cfRule type="containsText" dxfId="9" priority="12" operator="containsText" text="L">
      <formula>NOT(ISERROR(SEARCH("L",I15)))</formula>
    </cfRule>
  </conditionalFormatting>
  <conditionalFormatting sqref="K13">
    <cfRule type="containsText" dxfId="8" priority="7" operator="containsText" text="H">
      <formula>NOT(ISERROR(SEARCH("H",K13)))</formula>
    </cfRule>
    <cfRule type="containsText" dxfId="7" priority="8" operator="containsText" text="U">
      <formula>NOT(ISERROR(SEARCH("U",K13)))</formula>
    </cfRule>
  </conditionalFormatting>
  <conditionalFormatting sqref="K13">
    <cfRule type="containsText" dxfId="6" priority="9" operator="containsText" text="L">
      <formula>NOT(ISERROR(SEARCH("L",K13)))</formula>
    </cfRule>
  </conditionalFormatting>
  <conditionalFormatting sqref="K9">
    <cfRule type="containsText" dxfId="5" priority="4" operator="containsText" text="H">
      <formula>NOT(ISERROR(SEARCH("H",K9)))</formula>
    </cfRule>
    <cfRule type="containsText" dxfId="4" priority="5" operator="containsText" text="U">
      <formula>NOT(ISERROR(SEARCH("U",K9)))</formula>
    </cfRule>
  </conditionalFormatting>
  <conditionalFormatting sqref="K9">
    <cfRule type="containsText" dxfId="3" priority="6" operator="containsText" text="L">
      <formula>NOT(ISERROR(SEARCH("L",K9)))</formula>
    </cfRule>
  </conditionalFormatting>
  <conditionalFormatting sqref="K12">
    <cfRule type="containsText" dxfId="2" priority="1" operator="containsText" text="H">
      <formula>NOT(ISERROR(SEARCH("H",K12)))</formula>
    </cfRule>
    <cfRule type="containsText" dxfId="1" priority="2" operator="containsText" text="U">
      <formula>NOT(ISERROR(SEARCH("U",K12)))</formula>
    </cfRule>
  </conditionalFormatting>
  <conditionalFormatting sqref="K12">
    <cfRule type="containsText" dxfId="0" priority="3" operator="containsText" text="L">
      <formula>NOT(ISERROR(SEARCH("L",K12)))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4"/>
  <sheetViews>
    <sheetView workbookViewId="0">
      <selection activeCell="E22" sqref="E22"/>
    </sheetView>
  </sheetViews>
  <sheetFormatPr defaultRowHeight="16.5"/>
  <cols>
    <col min="1" max="1" width="3.875" customWidth="1"/>
    <col min="2" max="2" width="11.25" customWidth="1"/>
    <col min="3" max="3" width="11" customWidth="1"/>
    <col min="4" max="4" width="13" customWidth="1"/>
    <col min="5" max="5" width="9" customWidth="1"/>
    <col min="6" max="6" width="4" customWidth="1"/>
    <col min="7" max="7" width="4.125" customWidth="1"/>
    <col min="8" max="9" width="12.75" bestFit="1" customWidth="1"/>
    <col min="10" max="10" width="12" bestFit="1" customWidth="1"/>
    <col min="12" max="12" width="4.5" customWidth="1"/>
  </cols>
  <sheetData>
    <row r="2" spans="2:11" s="12" customFormat="1" ht="17.25" thickBot="1">
      <c r="B2" s="23" t="s">
        <v>25</v>
      </c>
      <c r="H2" s="24" t="s">
        <v>7</v>
      </c>
    </row>
    <row r="3" spans="2:11">
      <c r="B3" s="38"/>
      <c r="C3" s="34" t="s">
        <v>21</v>
      </c>
      <c r="D3" s="34" t="s">
        <v>22</v>
      </c>
      <c r="E3" s="47" t="s">
        <v>2</v>
      </c>
      <c r="G3" s="27"/>
      <c r="H3" s="26"/>
      <c r="I3" s="48" t="s">
        <v>29</v>
      </c>
      <c r="J3" s="48" t="s">
        <v>30</v>
      </c>
      <c r="K3" s="25" t="s">
        <v>2</v>
      </c>
    </row>
    <row r="4" spans="2:11">
      <c r="B4" s="17" t="s">
        <v>23</v>
      </c>
      <c r="C4" s="7" t="s">
        <v>8</v>
      </c>
      <c r="D4" s="7" t="s">
        <v>26</v>
      </c>
      <c r="E4" s="11" t="s">
        <v>9</v>
      </c>
      <c r="G4" s="27"/>
      <c r="H4" s="49" t="s">
        <v>31</v>
      </c>
      <c r="I4" s="31">
        <v>32</v>
      </c>
      <c r="J4" s="31">
        <v>25</v>
      </c>
      <c r="K4" s="32">
        <v>57</v>
      </c>
    </row>
    <row r="5" spans="2:11">
      <c r="B5" s="17" t="s">
        <v>24</v>
      </c>
      <c r="C5" s="7" t="s">
        <v>27</v>
      </c>
      <c r="D5" s="7" t="s">
        <v>10</v>
      </c>
      <c r="E5" s="11" t="s">
        <v>11</v>
      </c>
      <c r="G5" s="27"/>
      <c r="H5" s="49" t="s">
        <v>32</v>
      </c>
      <c r="I5" s="44">
        <v>0</v>
      </c>
      <c r="J5" s="29">
        <v>1402</v>
      </c>
      <c r="K5" s="32">
        <f>K6-K4</f>
        <v>1402</v>
      </c>
    </row>
    <row r="6" spans="2:11" ht="17.25" thickBot="1">
      <c r="B6" s="18" t="s">
        <v>2</v>
      </c>
      <c r="C6" s="13" t="s">
        <v>12</v>
      </c>
      <c r="D6" s="13" t="s">
        <v>13</v>
      </c>
      <c r="E6" s="19" t="s">
        <v>14</v>
      </c>
      <c r="G6" s="27"/>
      <c r="H6" s="42" t="s">
        <v>2</v>
      </c>
      <c r="I6" s="30">
        <v>32</v>
      </c>
      <c r="J6" s="30">
        <f>SUM(J4:J5)</f>
        <v>1427</v>
      </c>
      <c r="K6" s="33">
        <v>1459</v>
      </c>
    </row>
    <row r="7" spans="2:11">
      <c r="B7" s="8"/>
      <c r="C7" s="10"/>
      <c r="D7" s="10"/>
      <c r="E7" s="10"/>
      <c r="G7" s="28"/>
      <c r="H7" s="14"/>
      <c r="I7" s="16"/>
      <c r="J7" s="16"/>
      <c r="K7" s="16"/>
    </row>
    <row r="8" spans="2:11" ht="17.25" thickBot="1">
      <c r="B8" s="8"/>
      <c r="C8" s="8"/>
      <c r="D8" s="8"/>
      <c r="E8" s="8"/>
      <c r="G8" s="27"/>
      <c r="H8" s="14"/>
      <c r="I8" s="14"/>
      <c r="J8" s="14"/>
      <c r="K8" s="14"/>
    </row>
    <row r="9" spans="2:11">
      <c r="B9" s="35" t="s">
        <v>3</v>
      </c>
      <c r="C9" s="20" t="s">
        <v>19</v>
      </c>
      <c r="D9" s="8"/>
      <c r="E9" s="8"/>
      <c r="G9" s="27"/>
      <c r="H9" s="35" t="s">
        <v>3</v>
      </c>
      <c r="I9" s="40">
        <f>I4/I6</f>
        <v>1</v>
      </c>
      <c r="J9" s="14"/>
      <c r="K9" s="14"/>
    </row>
    <row r="10" spans="2:11">
      <c r="B10" s="36" t="s">
        <v>4</v>
      </c>
      <c r="C10" s="21" t="s">
        <v>15</v>
      </c>
      <c r="D10" s="8"/>
      <c r="E10" s="8"/>
      <c r="G10" s="27"/>
      <c r="H10" s="36" t="s">
        <v>4</v>
      </c>
      <c r="I10" s="43">
        <f>J5/J6</f>
        <v>0.9824807288016818</v>
      </c>
      <c r="J10" s="14"/>
      <c r="K10" s="14"/>
    </row>
    <row r="11" spans="2:11">
      <c r="B11" s="36" t="s">
        <v>5</v>
      </c>
      <c r="C11" s="21" t="s">
        <v>16</v>
      </c>
      <c r="D11" s="8"/>
      <c r="E11" s="8"/>
      <c r="H11" s="36" t="s">
        <v>5</v>
      </c>
      <c r="I11" s="43">
        <f>I4/K4</f>
        <v>0.56140350877192979</v>
      </c>
      <c r="J11" s="14"/>
      <c r="K11" s="14"/>
    </row>
    <row r="12" spans="2:11">
      <c r="B12" s="36" t="s">
        <v>6</v>
      </c>
      <c r="C12" s="21" t="s">
        <v>17</v>
      </c>
      <c r="D12" s="8"/>
      <c r="E12" s="8"/>
      <c r="H12" s="36" t="s">
        <v>6</v>
      </c>
      <c r="I12" s="43">
        <f>J5/K5</f>
        <v>1</v>
      </c>
      <c r="J12" s="14"/>
      <c r="K12" s="14"/>
    </row>
    <row r="13" spans="2:11">
      <c r="B13" s="36" t="s">
        <v>0</v>
      </c>
      <c r="C13" s="21" t="s">
        <v>18</v>
      </c>
      <c r="D13" s="9"/>
      <c r="E13" s="9"/>
      <c r="H13" s="36" t="s">
        <v>0</v>
      </c>
      <c r="I13" s="43">
        <f>I9/(1-I10)</f>
        <v>57.079999999999842</v>
      </c>
      <c r="J13" s="15"/>
      <c r="K13" s="15"/>
    </row>
    <row r="14" spans="2:11" ht="17.25" thickBot="1">
      <c r="B14" s="37" t="s">
        <v>1</v>
      </c>
      <c r="C14" s="22" t="s">
        <v>20</v>
      </c>
      <c r="D14" s="9"/>
      <c r="E14" s="9"/>
      <c r="H14" s="37" t="s">
        <v>1</v>
      </c>
      <c r="I14" s="39">
        <f>(1-I9)/I10</f>
        <v>0</v>
      </c>
      <c r="J14" s="15"/>
      <c r="K14" s="15"/>
    </row>
  </sheetData>
  <phoneticPr fontId="1" type="noConversion"/>
  <printOptions horizontalCentered="1"/>
  <pageMargins left="0.23622047244094491" right="0.23622047244094491" top="0.74803149606299213" bottom="0.74803149606299213" header="0.31496062992125984" footer="0.31496062992125984"/>
  <pageSetup paperSize="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2</vt:i4>
      </vt:variant>
    </vt:vector>
  </HeadingPairs>
  <TitlesOfParts>
    <vt:vector size="7" baseType="lpstr">
      <vt:lpstr>1_문헌특성</vt:lpstr>
      <vt:lpstr>2_안전성</vt:lpstr>
      <vt:lpstr>3_결과지표_연속형</vt:lpstr>
      <vt:lpstr>4_비뚤림 위험평가</vt:lpstr>
      <vt:lpstr>진단정확도 예시</vt:lpstr>
      <vt:lpstr>'1_문헌특성'!Print_Area</vt:lpstr>
      <vt:lpstr>'3_결과지표_연속형'!Print_Area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 ParK</dc:creator>
  <cp:lastModifiedBy>user</cp:lastModifiedBy>
  <cp:lastPrinted>2021-03-12T04:34:04Z</cp:lastPrinted>
  <dcterms:created xsi:type="dcterms:W3CDTF">2017-02-02T06:00:17Z</dcterms:created>
  <dcterms:modified xsi:type="dcterms:W3CDTF">2021-11-24T03:13:49Z</dcterms:modified>
</cp:coreProperties>
</file>